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ly Profit and Loss Statemen" sheetId="1" r:id="rId4"/>
  </sheets>
  <definedNames/>
  <calcPr/>
</workbook>
</file>

<file path=xl/sharedStrings.xml><?xml version="1.0" encoding="utf-8"?>
<sst xmlns="http://schemas.openxmlformats.org/spreadsheetml/2006/main" count="45" uniqueCount="40">
  <si>
    <t>YEARLY PROFIT AND LOSS STATEMENT</t>
  </si>
  <si>
    <t>COMPANY NAME:</t>
  </si>
  <si>
    <t>CONTACTS:</t>
  </si>
  <si>
    <t>Lakeside Bakery</t>
  </si>
  <si>
    <r>
      <rPr>
        <rFont val="Poppins"/>
        <b/>
        <color theme="1"/>
      </rPr>
      <t>Phone:</t>
    </r>
    <r>
      <rPr>
        <rFont val="Poppins"/>
        <color theme="1"/>
      </rPr>
      <t xml:space="preserve"> (828) 555-9876</t>
    </r>
  </si>
  <si>
    <t>ADDRESS:</t>
  </si>
  <si>
    <r>
      <rPr>
        <rFont val="Poppins"/>
        <b/>
        <color theme="1"/>
      </rPr>
      <t>Email:</t>
    </r>
    <r>
      <rPr>
        <rFont val="Poppins"/>
        <color theme="1"/>
      </rPr>
      <t xml:space="preserve"> lakeside@email.com</t>
    </r>
  </si>
  <si>
    <t>DATE PREPARED</t>
  </si>
  <si>
    <t>7890 Lakeview Rd</t>
  </si>
  <si>
    <t>START YEAR</t>
  </si>
  <si>
    <t>Asheville, NC 28801</t>
  </si>
  <si>
    <t>END YEAR</t>
  </si>
  <si>
    <t>REVENUE</t>
  </si>
  <si>
    <t>Gross Sales</t>
  </si>
  <si>
    <t xml:space="preserve">- Less Sales Returns and Allowances </t>
  </si>
  <si>
    <t>NET SALES</t>
  </si>
  <si>
    <t>COST OF SALES</t>
  </si>
  <si>
    <t>Beginning Inventory</t>
  </si>
  <si>
    <t>- Plus Goods Purchased or Manufactured</t>
  </si>
  <si>
    <t>TOTAL GOODS AVAILABLE</t>
  </si>
  <si>
    <t>- Less Ending Inventory</t>
  </si>
  <si>
    <t>TOTAL COST OF GOODS SOLD (COGS)</t>
  </si>
  <si>
    <t>GROSS PROFIT (LOSS)</t>
  </si>
  <si>
    <t>OPERATING EXPENSES</t>
  </si>
  <si>
    <t>SELLING</t>
  </si>
  <si>
    <t>- Salaries and Wages</t>
  </si>
  <si>
    <t>- Commissions</t>
  </si>
  <si>
    <t>- Advertising</t>
  </si>
  <si>
    <t>- Depreciation</t>
  </si>
  <si>
    <t>- Other (i.e. Professional Fees)</t>
  </si>
  <si>
    <t>TOTAL SELLING EXPENSES</t>
  </si>
  <si>
    <t>GENERAL AND ADMINISTRATION</t>
  </si>
  <si>
    <t>TOTAL GENERAL AND ADMINISTRATION EXPENSES</t>
  </si>
  <si>
    <t>TOTAL OPERATING EXPENSES</t>
  </si>
  <si>
    <t>NET INCOME BEFORE TAXES</t>
  </si>
  <si>
    <t>- Taxes on Income</t>
  </si>
  <si>
    <t>NET INCOME AFTER TAXES</t>
  </si>
  <si>
    <t>- Extraordinary Gain or Loss</t>
  </si>
  <si>
    <t>- Income Tax on Extraordinary Gain</t>
  </si>
  <si>
    <t>NET INCOME (LOSS)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</si>
</sst>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&quot;$&quot;#,##0.00"/>
    <numFmt numFmtId="166" formatCode="[$$]#,##0.00"/>
  </numFmts>
  <fonts count="10">
    <font>
      <sz val="10.0"/>
      <color rgb="FF000000"/>
      <name val="Arial"/>
      <scheme val="minor"/>
    </font>
    <font>
      <b/>
      <sz val="26.0"/>
      <color rgb="FF231F20"/>
      <name val="Poppins"/>
    </font>
    <font>
      <color theme="1"/>
      <name val="Poppins"/>
    </font>
    <font>
      <b/>
      <sz val="12.0"/>
      <color theme="1"/>
      <name val="Poppins"/>
    </font>
    <font>
      <sz val="13.0"/>
      <color theme="1"/>
      <name val="Poppins"/>
    </font>
    <font>
      <sz val="12.0"/>
      <color theme="1"/>
      <name val="Poppins"/>
    </font>
    <font>
      <sz val="11.0"/>
      <color theme="1"/>
      <name val="Poppins"/>
    </font>
    <font/>
    <font>
      <b/>
      <color theme="1"/>
      <name val="Poppins"/>
    </font>
    <font>
      <b/>
      <sz val="8.0"/>
      <color theme="1"/>
      <name val="Poppins"/>
    </font>
  </fonts>
  <fills count="3">
    <fill>
      <patternFill patternType="none"/>
    </fill>
    <fill>
      <patternFill patternType="lightGray"/>
    </fill>
    <fill>
      <patternFill patternType="solid">
        <fgColor rgb="FFF0EFEF"/>
        <bgColor rgb="FFF0EFEF"/>
      </patternFill>
    </fill>
  </fills>
  <borders count="5">
    <border/>
    <border>
      <top style="thick">
        <color rgb="FFD9D9D9"/>
      </top>
    </border>
    <border>
      <top style="thick">
        <color rgb="FFFFFFFF"/>
      </top>
      <bottom style="thick">
        <color rgb="FFFFFFFF"/>
      </bottom>
    </border>
    <border>
      <bottom style="thick">
        <color rgb="FFD9D9D9"/>
      </bottom>
    </border>
    <border>
      <bottom style="thick">
        <color rgb="FFFFFFFF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Font="1"/>
    <xf borderId="1" fillId="0" fontId="2" numFmtId="0" xfId="0" applyBorder="1" applyFont="1"/>
    <xf borderId="0" fillId="0" fontId="3" numFmtId="0" xfId="0" applyAlignment="1" applyFont="1">
      <alignment readingOrder="0"/>
    </xf>
    <xf borderId="0" fillId="0" fontId="4" numFmtId="0" xfId="0" applyAlignment="1" applyFont="1">
      <alignment horizontal="center" readingOrder="0" vertical="center"/>
    </xf>
    <xf borderId="0" fillId="0" fontId="2" numFmtId="0" xfId="0" applyAlignment="1" applyFont="1">
      <alignment readingOrder="0"/>
    </xf>
    <xf borderId="0" fillId="0" fontId="5" numFmtId="0" xfId="0" applyAlignment="1" applyFont="1">
      <alignment horizontal="left" readingOrder="0" vertical="center"/>
    </xf>
    <xf borderId="0" fillId="2" fontId="6" numFmtId="164" xfId="0" applyAlignment="1" applyFill="1" applyFont="1" applyNumberFormat="1">
      <alignment horizontal="center" readingOrder="0" vertical="center"/>
    </xf>
    <xf borderId="2" fillId="2" fontId="6" numFmtId="0" xfId="0" applyAlignment="1" applyBorder="1" applyFont="1">
      <alignment horizontal="center" readingOrder="0" vertical="center"/>
    </xf>
    <xf borderId="2" fillId="0" fontId="7" numFmtId="0" xfId="0" applyBorder="1" applyFont="1"/>
    <xf borderId="0" fillId="2" fontId="6" numFmtId="0" xfId="0" applyAlignment="1" applyFont="1">
      <alignment horizontal="center" readingOrder="0" vertical="center"/>
    </xf>
    <xf borderId="3" fillId="0" fontId="2" numFmtId="0" xfId="0" applyBorder="1" applyFont="1"/>
    <xf borderId="0" fillId="0" fontId="2" numFmtId="0" xfId="0" applyAlignment="1" applyFont="1">
      <alignment vertical="center"/>
    </xf>
    <xf borderId="0" fillId="2" fontId="8" numFmtId="0" xfId="0" applyAlignment="1" applyFont="1">
      <alignment readingOrder="0" vertical="center"/>
    </xf>
    <xf borderId="0" fillId="2" fontId="8" numFmtId="0" xfId="0" applyAlignment="1" applyFont="1">
      <alignment horizontal="center" readingOrder="0" vertical="center"/>
    </xf>
    <xf borderId="0" fillId="0" fontId="8" numFmtId="0" xfId="0" applyAlignment="1" applyFont="1">
      <alignment horizontal="center" readingOrder="0" vertical="center"/>
    </xf>
    <xf borderId="0" fillId="0" fontId="2" numFmtId="0" xfId="0" applyAlignment="1" applyFont="1">
      <alignment readingOrder="0" vertical="center"/>
    </xf>
    <xf borderId="0" fillId="0" fontId="2" numFmtId="165" xfId="0" applyAlignment="1" applyFont="1" applyNumberFormat="1">
      <alignment horizontal="left" readingOrder="0" vertical="center"/>
    </xf>
    <xf borderId="0" fillId="0" fontId="2" numFmtId="0" xfId="0" applyAlignment="1" applyFont="1">
      <alignment horizontal="left" vertical="center"/>
    </xf>
    <xf borderId="0" fillId="0" fontId="2" numFmtId="165" xfId="0" applyAlignment="1" applyFont="1" applyNumberFormat="1">
      <alignment horizontal="left" readingOrder="0" vertical="center"/>
    </xf>
    <xf borderId="0" fillId="2" fontId="8" numFmtId="165" xfId="0" applyAlignment="1" applyFont="1" applyNumberFormat="1">
      <alignment horizontal="left" readingOrder="0" vertical="center"/>
    </xf>
    <xf borderId="0" fillId="0" fontId="8" numFmtId="0" xfId="0" applyAlignment="1" applyFont="1">
      <alignment horizontal="left" readingOrder="0" vertical="center"/>
    </xf>
    <xf borderId="0" fillId="2" fontId="8" numFmtId="165" xfId="0" applyAlignment="1" applyFont="1" applyNumberFormat="1">
      <alignment horizontal="left" readingOrder="0" vertical="center"/>
    </xf>
    <xf borderId="4" fillId="2" fontId="8" numFmtId="0" xfId="0" applyAlignment="1" applyBorder="1" applyFont="1">
      <alignment readingOrder="0" vertical="center"/>
    </xf>
    <xf borderId="4" fillId="0" fontId="7" numFmtId="0" xfId="0" applyBorder="1" applyFont="1"/>
    <xf borderId="4" fillId="0" fontId="2" numFmtId="0" xfId="0" applyAlignment="1" applyBorder="1" applyFont="1">
      <alignment vertical="center"/>
    </xf>
    <xf borderId="4" fillId="2" fontId="2" numFmtId="165" xfId="0" applyAlignment="1" applyBorder="1" applyFont="1" applyNumberFormat="1">
      <alignment horizontal="left" readingOrder="0" vertical="center"/>
    </xf>
    <xf borderId="4" fillId="0" fontId="2" numFmtId="0" xfId="0" applyAlignment="1" applyBorder="1" applyFont="1">
      <alignment horizontal="left" readingOrder="0" vertical="center"/>
    </xf>
    <xf borderId="0" fillId="0" fontId="2" numFmtId="0" xfId="0" applyAlignment="1" applyFont="1">
      <alignment horizontal="left" readingOrder="0" vertical="center"/>
    </xf>
    <xf borderId="0" fillId="2" fontId="9" numFmtId="0" xfId="0" applyAlignment="1" applyFont="1">
      <alignment readingOrder="0" vertical="center"/>
    </xf>
    <xf borderId="4" fillId="2" fontId="2" numFmtId="165" xfId="0" applyAlignment="1" applyBorder="1" applyFont="1" applyNumberFormat="1">
      <alignment horizontal="left" readingOrder="0" vertical="center"/>
    </xf>
    <xf borderId="4" fillId="0" fontId="8" numFmtId="0" xfId="0" applyAlignment="1" applyBorder="1" applyFont="1">
      <alignment horizontal="center" readingOrder="0" vertical="center"/>
    </xf>
    <xf borderId="0" fillId="2" fontId="2" numFmtId="0" xfId="0" applyAlignment="1" applyFont="1">
      <alignment readingOrder="0" vertical="center"/>
    </xf>
    <xf borderId="0" fillId="2" fontId="2" numFmtId="165" xfId="0" applyAlignment="1" applyFont="1" applyNumberFormat="1">
      <alignment horizontal="left" readingOrder="0" vertical="center"/>
    </xf>
    <xf borderId="0" fillId="0" fontId="2" numFmtId="166" xfId="0" applyAlignment="1" applyFont="1" applyNumberFormat="1">
      <alignment horizontal="left" readingOrder="0" vertical="center"/>
    </xf>
    <xf borderId="0" fillId="0" fontId="2" numFmtId="166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4.5"/>
    <col customWidth="1" min="2" max="2" width="25.13"/>
    <col customWidth="1" min="4" max="4" width="1.13"/>
    <col customWidth="1" min="5" max="5" width="15.13"/>
    <col customWidth="1" min="6" max="6" width="1.13"/>
    <col customWidth="1" min="7" max="7" width="13.88"/>
    <col customWidth="1" min="8" max="8" width="1.13"/>
    <col customWidth="1" min="9" max="9" width="13.88"/>
    <col customWidth="1" min="10" max="10" width="1.13"/>
    <col customWidth="1" min="11" max="11" width="13.88"/>
    <col customWidth="1" min="12" max="12" width="1.13"/>
    <col customWidth="1" min="13" max="13" width="13.88"/>
    <col customWidth="1" min="14" max="14" width="4.5"/>
  </cols>
  <sheetData>
    <row r="1" ht="67.5" customHeight="1">
      <c r="A1" s="1" t="s">
        <v>0</v>
      </c>
    </row>
    <row r="2" ht="22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ht="22.5" customHeight="1">
      <c r="A3" s="2"/>
      <c r="B3" s="4" t="s">
        <v>1</v>
      </c>
      <c r="C3" s="4" t="s">
        <v>2</v>
      </c>
      <c r="F3" s="2"/>
      <c r="G3" s="2"/>
      <c r="H3" s="2"/>
      <c r="I3" s="5" t="s">
        <v>0</v>
      </c>
      <c r="N3" s="2"/>
    </row>
    <row r="4" ht="22.5" customHeight="1">
      <c r="A4" s="2"/>
      <c r="B4" s="6" t="s">
        <v>3</v>
      </c>
      <c r="C4" s="6" t="s">
        <v>4</v>
      </c>
      <c r="F4" s="2"/>
      <c r="G4" s="2"/>
      <c r="H4" s="2"/>
      <c r="I4" s="2"/>
      <c r="J4" s="2"/>
      <c r="K4" s="2"/>
      <c r="L4" s="2"/>
      <c r="M4" s="2"/>
      <c r="N4" s="2"/>
    </row>
    <row r="5" ht="22.5" customHeight="1">
      <c r="A5" s="2"/>
      <c r="B5" s="4" t="s">
        <v>5</v>
      </c>
      <c r="C5" s="6" t="s">
        <v>6</v>
      </c>
      <c r="F5" s="2"/>
      <c r="G5" s="2"/>
      <c r="H5" s="2"/>
      <c r="I5" s="7" t="s">
        <v>7</v>
      </c>
      <c r="L5" s="8">
        <v>45658.0</v>
      </c>
      <c r="N5" s="2"/>
    </row>
    <row r="6" ht="22.5" customHeight="1">
      <c r="A6" s="2"/>
      <c r="B6" s="6" t="s">
        <v>8</v>
      </c>
      <c r="C6" s="2"/>
      <c r="D6" s="2"/>
      <c r="E6" s="2"/>
      <c r="F6" s="2"/>
      <c r="G6" s="2"/>
      <c r="H6" s="2"/>
      <c r="I6" s="7" t="s">
        <v>9</v>
      </c>
      <c r="L6" s="9">
        <v>2024.0</v>
      </c>
      <c r="M6" s="10"/>
      <c r="N6" s="2"/>
    </row>
    <row r="7" ht="22.5" customHeight="1">
      <c r="A7" s="2"/>
      <c r="B7" s="6" t="s">
        <v>10</v>
      </c>
      <c r="C7" s="2"/>
      <c r="D7" s="2"/>
      <c r="E7" s="2"/>
      <c r="F7" s="2"/>
      <c r="G7" s="2"/>
      <c r="H7" s="2"/>
      <c r="I7" s="7" t="s">
        <v>11</v>
      </c>
      <c r="L7" s="11">
        <f>L6+4</f>
        <v>2028</v>
      </c>
      <c r="N7" s="2"/>
    </row>
    <row r="8" ht="22.5" customHeight="1">
      <c r="A8" s="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"/>
    </row>
    <row r="9" ht="15.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22.5" customHeight="1">
      <c r="A10" s="13"/>
      <c r="B10" s="14" t="s">
        <v>12</v>
      </c>
      <c r="D10" s="13"/>
      <c r="E10" s="15">
        <f>L6</f>
        <v>2024</v>
      </c>
      <c r="F10" s="16"/>
      <c r="G10" s="15">
        <f>E10+1</f>
        <v>2025</v>
      </c>
      <c r="H10" s="16"/>
      <c r="I10" s="15">
        <f>E10+2</f>
        <v>2026</v>
      </c>
      <c r="J10" s="16"/>
      <c r="K10" s="15">
        <f>E10+3</f>
        <v>2027</v>
      </c>
      <c r="L10" s="16"/>
      <c r="M10" s="15">
        <f>E10+4</f>
        <v>2028</v>
      </c>
      <c r="N10" s="13"/>
    </row>
    <row r="11" ht="22.5" customHeight="1">
      <c r="A11" s="13"/>
      <c r="B11" s="17" t="s">
        <v>13</v>
      </c>
      <c r="D11" s="13"/>
      <c r="E11" s="18">
        <v>65000.0</v>
      </c>
      <c r="F11" s="19"/>
      <c r="G11" s="18">
        <f>E11*158%</f>
        <v>102700</v>
      </c>
      <c r="H11" s="19"/>
      <c r="I11" s="18">
        <f>G11*158%</f>
        <v>162266</v>
      </c>
      <c r="J11" s="19"/>
      <c r="K11" s="18">
        <f>I11*158%</f>
        <v>256380.28</v>
      </c>
      <c r="L11" s="19"/>
      <c r="M11" s="18">
        <f>K11*158%</f>
        <v>405080.8424</v>
      </c>
      <c r="N11" s="13"/>
    </row>
    <row r="12" ht="22.5" customHeight="1">
      <c r="A12" s="13"/>
      <c r="B12" s="17" t="s">
        <v>14</v>
      </c>
      <c r="D12" s="13"/>
      <c r="E12" s="20">
        <v>4500.0</v>
      </c>
      <c r="F12" s="19"/>
      <c r="G12" s="20">
        <v>600.0</v>
      </c>
      <c r="H12" s="19"/>
      <c r="I12" s="20">
        <v>5000.0</v>
      </c>
      <c r="J12" s="19"/>
      <c r="K12" s="20">
        <v>0.0</v>
      </c>
      <c r="L12" s="19"/>
      <c r="M12" s="20">
        <v>0.0</v>
      </c>
      <c r="N12" s="13"/>
    </row>
    <row r="13" ht="22.5" customHeight="1">
      <c r="A13" s="13"/>
      <c r="B13" s="14" t="s">
        <v>15</v>
      </c>
      <c r="D13" s="13"/>
      <c r="E13" s="21">
        <f>IF(OR(E11&lt;&gt;0,E11),E11-E12,"")</f>
        <v>60500</v>
      </c>
      <c r="F13" s="22"/>
      <c r="G13" s="21">
        <f>IF(OR(G11&lt;&gt;0,G11),G11-G12,"")</f>
        <v>102100</v>
      </c>
      <c r="H13" s="22"/>
      <c r="I13" s="21">
        <f>IF(OR(I11&lt;&gt;0,I11),I11-I12,"")</f>
        <v>157266</v>
      </c>
      <c r="J13" s="22"/>
      <c r="K13" s="21">
        <f>IF(OR(K11&lt;&gt;0,K11),K11-K12,"")</f>
        <v>256380.28</v>
      </c>
      <c r="L13" s="22"/>
      <c r="M13" s="21">
        <f>IF(OR(M11&lt;&gt;0,M11),M11-M12,"")</f>
        <v>405080.8424</v>
      </c>
      <c r="N13" s="13"/>
    </row>
    <row r="14">
      <c r="A14" s="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ht="22.5" customHeight="1">
      <c r="A16" s="2"/>
      <c r="B16" s="14" t="s">
        <v>16</v>
      </c>
      <c r="D16" s="13"/>
      <c r="E16" s="15">
        <f>E10</f>
        <v>2024</v>
      </c>
      <c r="F16" s="16"/>
      <c r="G16" s="15">
        <f>G10</f>
        <v>2025</v>
      </c>
      <c r="H16" s="16"/>
      <c r="I16" s="15">
        <f>I10</f>
        <v>2026</v>
      </c>
      <c r="J16" s="16"/>
      <c r="K16" s="15">
        <f>K10</f>
        <v>2027</v>
      </c>
      <c r="L16" s="16"/>
      <c r="M16" s="15">
        <f>M10</f>
        <v>2028</v>
      </c>
      <c r="N16" s="2"/>
    </row>
    <row r="17" ht="22.5" customHeight="1">
      <c r="A17" s="2"/>
      <c r="B17" s="17" t="s">
        <v>17</v>
      </c>
      <c r="D17" s="13"/>
      <c r="E17" s="20">
        <v>5000.0</v>
      </c>
      <c r="F17" s="19"/>
      <c r="G17" s="20">
        <v>5200.0</v>
      </c>
      <c r="H17" s="19"/>
      <c r="I17" s="20">
        <v>5408.0</v>
      </c>
      <c r="J17" s="19"/>
      <c r="K17" s="20">
        <v>5624.32</v>
      </c>
      <c r="L17" s="19"/>
      <c r="M17" s="20">
        <v>5848.89</v>
      </c>
      <c r="N17" s="2"/>
    </row>
    <row r="18" ht="22.5" customHeight="1">
      <c r="A18" s="2"/>
      <c r="B18" s="17" t="s">
        <v>18</v>
      </c>
      <c r="D18" s="13"/>
      <c r="E18" s="20">
        <v>6000.0</v>
      </c>
      <c r="F18" s="19"/>
      <c r="G18" s="20">
        <v>7200.0</v>
      </c>
      <c r="H18" s="19"/>
      <c r="I18" s="20">
        <v>8000.0</v>
      </c>
      <c r="J18" s="19"/>
      <c r="K18" s="20">
        <v>3500.0</v>
      </c>
      <c r="L18" s="19"/>
      <c r="M18" s="20">
        <v>4300.0</v>
      </c>
      <c r="N18" s="2"/>
    </row>
    <row r="19" ht="22.5" customHeight="1">
      <c r="A19" s="2"/>
      <c r="B19" s="14" t="s">
        <v>19</v>
      </c>
      <c r="D19" s="13"/>
      <c r="E19" s="23">
        <f>IF(OR(SUM(E17)&lt;&gt;0,E18),E17+E18,"")</f>
        <v>11000</v>
      </c>
      <c r="F19" s="22"/>
      <c r="G19" s="23">
        <f>IF(OR(SUM(G17)&lt;&gt;0,G18),G17+G18,"")</f>
        <v>12400</v>
      </c>
      <c r="H19" s="22"/>
      <c r="I19" s="23">
        <f>IF(OR(SUM(I17)&lt;&gt;0,I18),I17+I18,"")</f>
        <v>13408</v>
      </c>
      <c r="J19" s="22"/>
      <c r="K19" s="23">
        <f>IF(OR(SUM(K17)&lt;&gt;0,K18),K17+K18,"")</f>
        <v>9124.32</v>
      </c>
      <c r="L19" s="22"/>
      <c r="M19" s="23">
        <f>IF(OR(SUM(M17)&lt;&gt;0,M18),M17+M18,"")</f>
        <v>10148.89</v>
      </c>
      <c r="N19" s="2"/>
    </row>
    <row r="20" ht="22.5" customHeight="1">
      <c r="A20" s="2"/>
      <c r="B20" s="17" t="s">
        <v>20</v>
      </c>
      <c r="D20" s="13"/>
      <c r="E20" s="18">
        <v>4160.0</v>
      </c>
      <c r="F20" s="19"/>
      <c r="G20" s="20">
        <v>4160.0</v>
      </c>
      <c r="H20" s="19"/>
      <c r="I20" s="20">
        <v>4326.4</v>
      </c>
      <c r="J20" s="19"/>
      <c r="K20" s="20">
        <v>4499.46</v>
      </c>
      <c r="L20" s="19"/>
      <c r="M20" s="20">
        <v>4679.36</v>
      </c>
      <c r="N20" s="2"/>
    </row>
    <row r="21" ht="22.5" customHeight="1">
      <c r="A21" s="2"/>
      <c r="B21" s="24" t="s">
        <v>21</v>
      </c>
      <c r="C21" s="25"/>
      <c r="D21" s="26"/>
      <c r="E21" s="27">
        <f>IF(OR(SUM(E19)&lt;&gt;0,E20),E19-E20,"")</f>
        <v>6840</v>
      </c>
      <c r="F21" s="28"/>
      <c r="G21" s="27">
        <f>IF(OR(SUM(G19)&lt;&gt;0,G20),G19-G20,"")</f>
        <v>8240</v>
      </c>
      <c r="H21" s="28"/>
      <c r="I21" s="27">
        <f>IF(OR(SUM(I19)&lt;&gt;0,I20),I19-I20,"")</f>
        <v>9081.6</v>
      </c>
      <c r="J21" s="28"/>
      <c r="K21" s="27">
        <f>IF(OR(SUM(K19)&lt;&gt;0,K20),K19-K20,"")</f>
        <v>4624.86</v>
      </c>
      <c r="L21" s="28"/>
      <c r="M21" s="27">
        <f>IF(OR(SUM(M19)&lt;&gt;0,M20),M19-M20,"")</f>
        <v>5469.53</v>
      </c>
      <c r="N21" s="2"/>
    </row>
    <row r="22" ht="22.5" customHeight="1">
      <c r="A22" s="2"/>
      <c r="B22" s="14" t="s">
        <v>22</v>
      </c>
      <c r="D22" s="13"/>
      <c r="E22" s="21">
        <f>IF(OR(SUM(E13)&lt;&gt;0,SUM(E21)),SUM(E13)-SUM(E21),"")</f>
        <v>53660</v>
      </c>
      <c r="F22" s="22"/>
      <c r="G22" s="21">
        <f>IF(OR(SUM(G13)&lt;&gt;0,SUM(G21)),SUM(G13)-SUM(G21),"")</f>
        <v>93860</v>
      </c>
      <c r="H22" s="22"/>
      <c r="I22" s="21">
        <f>IF(OR(SUM(I13)&lt;&gt;0,SUM(I21)),SUM(I13)-SUM(I21),"")</f>
        <v>148184.4</v>
      </c>
      <c r="J22" s="22"/>
      <c r="K22" s="21">
        <f>IF(OR(SUM(K13)&lt;&gt;0,SUM(K21)),SUM(K13)-SUM(K21),"")</f>
        <v>251755.42</v>
      </c>
      <c r="L22" s="22"/>
      <c r="M22" s="21">
        <f>IF(OR(SUM(M13)&lt;&gt;0,SUM(M21)),SUM(M13)-SUM(M21),"")</f>
        <v>399611.3124</v>
      </c>
      <c r="N22" s="2"/>
    </row>
    <row r="23">
      <c r="A23" s="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ht="22.5" customHeight="1">
      <c r="A25" s="2"/>
      <c r="B25" s="14" t="s">
        <v>23</v>
      </c>
      <c r="D25" s="13"/>
      <c r="E25" s="15">
        <f>E10</f>
        <v>2024</v>
      </c>
      <c r="F25" s="16"/>
      <c r="G25" s="15">
        <f>G10</f>
        <v>2025</v>
      </c>
      <c r="H25" s="16"/>
      <c r="I25" s="15">
        <f>I10</f>
        <v>2026</v>
      </c>
      <c r="J25" s="16"/>
      <c r="K25" s="15">
        <f>K10</f>
        <v>2027</v>
      </c>
      <c r="L25" s="16"/>
      <c r="M25" s="15">
        <f>M10</f>
        <v>2028</v>
      </c>
      <c r="N25" s="2"/>
    </row>
    <row r="26" ht="22.5" customHeight="1">
      <c r="A26" s="2"/>
      <c r="B26" s="6" t="s">
        <v>24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ht="22.5" customHeight="1">
      <c r="A27" s="2"/>
      <c r="B27" s="17" t="s">
        <v>25</v>
      </c>
      <c r="D27" s="13"/>
      <c r="E27" s="20">
        <v>15000.0</v>
      </c>
      <c r="F27" s="19"/>
      <c r="G27" s="20">
        <f t="shared" ref="G27:G31" si="1">E27*105%</f>
        <v>15750</v>
      </c>
      <c r="H27" s="19"/>
      <c r="I27" s="20">
        <f t="shared" ref="I27:I31" si="2">G27*105%</f>
        <v>16537.5</v>
      </c>
      <c r="J27" s="19"/>
      <c r="K27" s="20">
        <f t="shared" ref="K27:K31" si="3">I27*105%</f>
        <v>17364.375</v>
      </c>
      <c r="L27" s="19"/>
      <c r="M27" s="20">
        <f t="shared" ref="M27:M31" si="4">K27*105%</f>
        <v>18232.59375</v>
      </c>
      <c r="N27" s="2"/>
    </row>
    <row r="28" ht="22.5" customHeight="1">
      <c r="A28" s="2"/>
      <c r="B28" s="17" t="s">
        <v>26</v>
      </c>
      <c r="D28" s="13"/>
      <c r="E28" s="20">
        <v>3500.0</v>
      </c>
      <c r="F28" s="19"/>
      <c r="G28" s="20">
        <f t="shared" si="1"/>
        <v>3675</v>
      </c>
      <c r="H28" s="19"/>
      <c r="I28" s="20">
        <f t="shared" si="2"/>
        <v>3858.75</v>
      </c>
      <c r="J28" s="19"/>
      <c r="K28" s="20">
        <f t="shared" si="3"/>
        <v>4051.6875</v>
      </c>
      <c r="L28" s="19"/>
      <c r="M28" s="20">
        <f t="shared" si="4"/>
        <v>4254.271875</v>
      </c>
      <c r="N28" s="2"/>
    </row>
    <row r="29" ht="22.5" customHeight="1">
      <c r="A29" s="2"/>
      <c r="B29" s="17" t="s">
        <v>27</v>
      </c>
      <c r="D29" s="13"/>
      <c r="E29" s="20">
        <v>3000.0</v>
      </c>
      <c r="F29" s="19"/>
      <c r="G29" s="20">
        <f t="shared" si="1"/>
        <v>3150</v>
      </c>
      <c r="H29" s="19"/>
      <c r="I29" s="20">
        <f t="shared" si="2"/>
        <v>3307.5</v>
      </c>
      <c r="J29" s="19"/>
      <c r="K29" s="20">
        <f t="shared" si="3"/>
        <v>3472.875</v>
      </c>
      <c r="L29" s="19"/>
      <c r="M29" s="20">
        <f t="shared" si="4"/>
        <v>3646.51875</v>
      </c>
      <c r="N29" s="2"/>
    </row>
    <row r="30" ht="22.5" customHeight="1">
      <c r="A30" s="2"/>
      <c r="B30" s="17" t="s">
        <v>28</v>
      </c>
      <c r="D30" s="13"/>
      <c r="E30" s="20">
        <v>1000.0</v>
      </c>
      <c r="F30" s="19"/>
      <c r="G30" s="20">
        <f t="shared" si="1"/>
        <v>1050</v>
      </c>
      <c r="H30" s="19"/>
      <c r="I30" s="20">
        <f t="shared" si="2"/>
        <v>1102.5</v>
      </c>
      <c r="J30" s="19"/>
      <c r="K30" s="20">
        <f t="shared" si="3"/>
        <v>1157.625</v>
      </c>
      <c r="L30" s="19"/>
      <c r="M30" s="20">
        <f t="shared" si="4"/>
        <v>1215.50625</v>
      </c>
      <c r="N30" s="2"/>
    </row>
    <row r="31" ht="22.5" customHeight="1">
      <c r="A31" s="2"/>
      <c r="B31" s="17" t="s">
        <v>29</v>
      </c>
      <c r="D31" s="13"/>
      <c r="E31" s="20">
        <v>500.0</v>
      </c>
      <c r="F31" s="19"/>
      <c r="G31" s="20">
        <f t="shared" si="1"/>
        <v>525</v>
      </c>
      <c r="H31" s="19"/>
      <c r="I31" s="20">
        <f t="shared" si="2"/>
        <v>551.25</v>
      </c>
      <c r="J31" s="19"/>
      <c r="K31" s="20">
        <f t="shared" si="3"/>
        <v>578.8125</v>
      </c>
      <c r="L31" s="19"/>
      <c r="M31" s="20">
        <f t="shared" si="4"/>
        <v>607.753125</v>
      </c>
      <c r="N31" s="2"/>
    </row>
    <row r="32" ht="22.5" customHeight="1">
      <c r="A32" s="2"/>
      <c r="B32" s="14" t="s">
        <v>30</v>
      </c>
      <c r="D32" s="13"/>
      <c r="E32" s="23">
        <f>IF(SUM(E27:E31),SUM(E27:E31),"")</f>
        <v>23000</v>
      </c>
      <c r="F32" s="22"/>
      <c r="G32" s="23">
        <f>IF(SUM(G27:G31),SUM(G27:G31),"")</f>
        <v>24150</v>
      </c>
      <c r="H32" s="22"/>
      <c r="I32" s="23">
        <f>IF(SUM(I27:I31),SUM(I27:I31),"")</f>
        <v>25357.5</v>
      </c>
      <c r="J32" s="22"/>
      <c r="K32" s="23">
        <f>IF(SUM(K27:K31),SUM(K27:K31),"")</f>
        <v>26625.375</v>
      </c>
      <c r="L32" s="22"/>
      <c r="M32" s="23">
        <f>IF(SUM(M27:M31),SUM(M27:M31),"")</f>
        <v>27956.64375</v>
      </c>
      <c r="N32" s="2"/>
    </row>
    <row r="33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ht="22.5" customHeight="1">
      <c r="A35" s="2"/>
      <c r="B35" s="14" t="s">
        <v>31</v>
      </c>
      <c r="D35" s="13"/>
      <c r="E35" s="15">
        <f>E10</f>
        <v>2024</v>
      </c>
      <c r="F35" s="16"/>
      <c r="G35" s="15">
        <f>G10</f>
        <v>2025</v>
      </c>
      <c r="H35" s="16"/>
      <c r="I35" s="15">
        <f>I10</f>
        <v>2026</v>
      </c>
      <c r="J35" s="16"/>
      <c r="K35" s="15">
        <f>K10</f>
        <v>2027</v>
      </c>
      <c r="L35" s="16"/>
      <c r="M35" s="15">
        <f>M10</f>
        <v>2028</v>
      </c>
      <c r="N35" s="2"/>
    </row>
    <row r="36" ht="22.5" customHeight="1">
      <c r="A36" s="2"/>
      <c r="B36" s="17" t="s">
        <v>25</v>
      </c>
      <c r="D36" s="13"/>
      <c r="E36" s="20">
        <v>9000.0</v>
      </c>
      <c r="F36" s="19"/>
      <c r="G36" s="20">
        <f t="shared" ref="G36:G39" si="5">E36*105%</f>
        <v>9450</v>
      </c>
      <c r="H36" s="19"/>
      <c r="I36" s="20">
        <f t="shared" ref="I36:I39" si="6">G36*105%</f>
        <v>9922.5</v>
      </c>
      <c r="J36" s="19"/>
      <c r="K36" s="20">
        <f t="shared" ref="K36:K39" si="7">I36*105%</f>
        <v>10418.625</v>
      </c>
      <c r="L36" s="19"/>
      <c r="M36" s="20">
        <f t="shared" ref="M36:M39" si="8">K36*105%</f>
        <v>10939.55625</v>
      </c>
      <c r="N36" s="2"/>
    </row>
    <row r="37" ht="22.5" customHeight="1">
      <c r="A37" s="2"/>
      <c r="B37" s="17" t="s">
        <v>26</v>
      </c>
      <c r="D37" s="13"/>
      <c r="E37" s="20">
        <v>600.0</v>
      </c>
      <c r="F37" s="19"/>
      <c r="G37" s="20">
        <f t="shared" si="5"/>
        <v>630</v>
      </c>
      <c r="H37" s="19"/>
      <c r="I37" s="20">
        <f t="shared" si="6"/>
        <v>661.5</v>
      </c>
      <c r="J37" s="19"/>
      <c r="K37" s="20">
        <f t="shared" si="7"/>
        <v>694.575</v>
      </c>
      <c r="L37" s="19"/>
      <c r="M37" s="20">
        <f t="shared" si="8"/>
        <v>729.30375</v>
      </c>
      <c r="N37" s="2"/>
    </row>
    <row r="38" ht="22.5" customHeight="1">
      <c r="A38" s="2"/>
      <c r="B38" s="17" t="s">
        <v>27</v>
      </c>
      <c r="D38" s="13"/>
      <c r="E38" s="20">
        <v>700.0</v>
      </c>
      <c r="F38" s="19"/>
      <c r="G38" s="20">
        <f t="shared" si="5"/>
        <v>735</v>
      </c>
      <c r="H38" s="19"/>
      <c r="I38" s="20">
        <f t="shared" si="6"/>
        <v>771.75</v>
      </c>
      <c r="J38" s="19"/>
      <c r="K38" s="20">
        <f t="shared" si="7"/>
        <v>810.3375</v>
      </c>
      <c r="L38" s="19"/>
      <c r="M38" s="20">
        <f t="shared" si="8"/>
        <v>850.854375</v>
      </c>
      <c r="N38" s="2"/>
    </row>
    <row r="39" ht="22.5" customHeight="1">
      <c r="A39" s="2"/>
      <c r="B39" s="17" t="s">
        <v>28</v>
      </c>
      <c r="D39" s="13"/>
      <c r="E39" s="20">
        <v>1200.0</v>
      </c>
      <c r="F39" s="19"/>
      <c r="G39" s="20">
        <f t="shared" si="5"/>
        <v>1260</v>
      </c>
      <c r="H39" s="19"/>
      <c r="I39" s="20">
        <f t="shared" si="6"/>
        <v>1323</v>
      </c>
      <c r="J39" s="19"/>
      <c r="K39" s="20">
        <f t="shared" si="7"/>
        <v>1389.15</v>
      </c>
      <c r="L39" s="19"/>
      <c r="M39" s="20">
        <f t="shared" si="8"/>
        <v>1458.6075</v>
      </c>
      <c r="N39" s="2"/>
    </row>
    <row r="40" ht="22.5" customHeight="1">
      <c r="A40" s="2"/>
      <c r="B40" s="17"/>
      <c r="D40" s="13"/>
      <c r="E40" s="29"/>
      <c r="F40" s="19"/>
      <c r="G40" s="29"/>
      <c r="H40" s="19"/>
      <c r="I40" s="29"/>
      <c r="J40" s="19"/>
      <c r="K40" s="29"/>
      <c r="L40" s="19"/>
      <c r="M40" s="29"/>
      <c r="N40" s="2"/>
    </row>
    <row r="41" ht="22.5" customHeight="1">
      <c r="A41" s="2"/>
      <c r="B41" s="30" t="s">
        <v>32</v>
      </c>
      <c r="D41" s="13"/>
      <c r="E41" s="23">
        <f>IF(SUM(E36:E39),SUM(E36:E39),"")</f>
        <v>11500</v>
      </c>
      <c r="F41" s="22"/>
      <c r="G41" s="23">
        <f>IF(SUM(G36:G39),SUM(G36:G39),"")</f>
        <v>12075</v>
      </c>
      <c r="H41" s="22"/>
      <c r="I41" s="23">
        <f>IF(SUM(I36:I39),SUM(I36:I39),"")</f>
        <v>12678.75</v>
      </c>
      <c r="J41" s="22"/>
      <c r="K41" s="23">
        <f>IF(SUM(K36:K39),SUM(K36:K39),"")</f>
        <v>13312.6875</v>
      </c>
      <c r="L41" s="22"/>
      <c r="M41" s="23">
        <f>IF(SUM(M36:M39),SUM(M36:M39),"")</f>
        <v>13978.32188</v>
      </c>
      <c r="N41" s="2"/>
    </row>
    <row r="42">
      <c r="A42" s="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ht="22.5" customHeight="1">
      <c r="A44" s="2"/>
      <c r="B44" s="14" t="s">
        <v>33</v>
      </c>
      <c r="D44" s="13"/>
      <c r="E44" s="23">
        <f>IF(OR(SUM(E32)&lt;&gt;0,SUM(E41)),SUM(E32)+SUM(E41),"")</f>
        <v>34500</v>
      </c>
      <c r="F44" s="22"/>
      <c r="G44" s="23">
        <f>IF(OR(SUM(G32)&lt;&gt;0,SUM(G41)),SUM(G32)+SUM(G41),"")</f>
        <v>36225</v>
      </c>
      <c r="H44" s="22"/>
      <c r="I44" s="23">
        <f>IF(OR(SUM(I32)&lt;&gt;0,SUM(I41)),SUM(I32)+SUM(I41),"")</f>
        <v>38036.25</v>
      </c>
      <c r="J44" s="22"/>
      <c r="K44" s="23">
        <f>IF(OR(SUM(K32)&lt;&gt;0,SUM(K41)),SUM(K32)+SUM(K41),"")</f>
        <v>39938.0625</v>
      </c>
      <c r="L44" s="22"/>
      <c r="M44" s="23">
        <f>IF(OR(SUM(M32)&lt;&gt;0,SUM(M41)),SUM(M32)+SUM(M41),"")</f>
        <v>41934.96563</v>
      </c>
      <c r="N44" s="2"/>
    </row>
    <row r="45">
      <c r="A45" s="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ht="22.5" customHeight="1">
      <c r="A47" s="2"/>
      <c r="B47" s="24" t="s">
        <v>34</v>
      </c>
      <c r="C47" s="25"/>
      <c r="D47" s="13"/>
      <c r="E47" s="31">
        <f>IF(OR(SUM(E22)&lt;&gt;0,E44),SUM(E22)-SUM(E44),"")</f>
        <v>19160</v>
      </c>
      <c r="F47" s="32"/>
      <c r="G47" s="31">
        <f>IF(OR(SUM(G22)&lt;&gt;0,G44),SUM(G22)-SUM(G44),"")</f>
        <v>57635</v>
      </c>
      <c r="H47" s="32"/>
      <c r="I47" s="31">
        <f>IF(OR(SUM(I22)&lt;&gt;0,I44),SUM(I22)-SUM(I44),"")</f>
        <v>110148.15</v>
      </c>
      <c r="J47" s="32"/>
      <c r="K47" s="31">
        <f>IF(OR(SUM(K22)&lt;&gt;0,K44),SUM(K22)-SUM(K44),"")</f>
        <v>211817.3575</v>
      </c>
      <c r="L47" s="32"/>
      <c r="M47" s="31">
        <f>IF(OR(SUM(M22)&lt;&gt;0,M44),SUM(M22)-SUM(M44),"")</f>
        <v>357676.3468</v>
      </c>
      <c r="N47" s="2"/>
    </row>
    <row r="48" ht="22.5" customHeight="1">
      <c r="A48" s="2"/>
      <c r="B48" s="33" t="s">
        <v>35</v>
      </c>
      <c r="D48" s="13"/>
      <c r="E48" s="34">
        <f>IF(E47&gt;=0,E47*0.2,"0")</f>
        <v>3832</v>
      </c>
      <c r="F48" s="19"/>
      <c r="G48" s="34">
        <f>IF(G47&gt;=0,G47*0.2,"0")</f>
        <v>11527</v>
      </c>
      <c r="H48" s="19"/>
      <c r="I48" s="34">
        <f>IF(I47&gt;=0,I47*0.2,"0")</f>
        <v>22029.63</v>
      </c>
      <c r="J48" s="19"/>
      <c r="K48" s="34">
        <f>IF(K47&gt;=0,K47*0.2,"0")</f>
        <v>42363.4715</v>
      </c>
      <c r="L48" s="19"/>
      <c r="M48" s="34">
        <f>IF(M47&gt;=0,M47*0.2,"0")</f>
        <v>71535.26936</v>
      </c>
      <c r="N48" s="2"/>
    </row>
    <row r="49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ht="22.5" customHeight="1">
      <c r="A51" s="2"/>
      <c r="B51" s="14" t="s">
        <v>36</v>
      </c>
      <c r="D51" s="13"/>
      <c r="E51" s="34">
        <f>IF(OR(SUM(E47)&lt;&gt;0,E48),E47-E48,"")</f>
        <v>15328</v>
      </c>
      <c r="F51" s="22"/>
      <c r="G51" s="34">
        <f>IF(OR(SUM(G47)&lt;&gt;0,G48),G47-G48,"")</f>
        <v>46108</v>
      </c>
      <c r="H51" s="22"/>
      <c r="I51" s="34">
        <f>IF(OR(SUM(I47)&lt;&gt;0,I48),I47-I48,"")</f>
        <v>88118.52</v>
      </c>
      <c r="J51" s="22"/>
      <c r="K51" s="34">
        <f>IF(OR(SUM(K47)&lt;&gt;0,K48),K47-K48,"")</f>
        <v>169453.886</v>
      </c>
      <c r="L51" s="22"/>
      <c r="M51" s="34">
        <f>IF(OR(SUM(M47)&lt;&gt;0,M48),M47-M48,"")</f>
        <v>286141.0774</v>
      </c>
      <c r="N51" s="2"/>
    </row>
    <row r="52" ht="22.5" customHeight="1">
      <c r="A52" s="2"/>
      <c r="B52" s="17" t="s">
        <v>37</v>
      </c>
      <c r="D52" s="13"/>
      <c r="E52" s="35">
        <v>500.0</v>
      </c>
      <c r="F52" s="36"/>
      <c r="G52" s="35">
        <v>520.0</v>
      </c>
      <c r="H52" s="36"/>
      <c r="I52" s="35">
        <v>540.8</v>
      </c>
      <c r="J52" s="36"/>
      <c r="K52" s="35">
        <v>562.13</v>
      </c>
      <c r="L52" s="36"/>
      <c r="M52" s="35">
        <v>585.0</v>
      </c>
      <c r="N52" s="2"/>
    </row>
    <row r="53" ht="22.5" customHeight="1">
      <c r="A53" s="2"/>
      <c r="B53" s="17" t="s">
        <v>38</v>
      </c>
      <c r="D53" s="13"/>
      <c r="E53" s="35">
        <v>100.0</v>
      </c>
      <c r="F53" s="36"/>
      <c r="G53" s="35">
        <v>104.0</v>
      </c>
      <c r="H53" s="36"/>
      <c r="I53" s="35">
        <v>108.16</v>
      </c>
      <c r="J53" s="36"/>
      <c r="K53" s="35">
        <v>112.0</v>
      </c>
      <c r="L53" s="36"/>
      <c r="M53" s="35">
        <v>117.0</v>
      </c>
      <c r="N53" s="2"/>
    </row>
    <row r="54" ht="22.5" customHeight="1">
      <c r="A54" s="2"/>
      <c r="B54" s="14" t="s">
        <v>39</v>
      </c>
      <c r="D54" s="13"/>
      <c r="E54" s="21">
        <f>IF(OR(OR(SUM(E51)&lt;&gt;0,E52),E53),E51+E52-E53,"")</f>
        <v>15728</v>
      </c>
      <c r="F54" s="22"/>
      <c r="G54" s="21">
        <f>IF(OR(OR(SUM(G51)&lt;&gt;0,G52),G53),G51+G52-G53,"")</f>
        <v>46524</v>
      </c>
      <c r="H54" s="22"/>
      <c r="I54" s="21">
        <f>IF(OR(OR(SUM(I51)&lt;&gt;0,I52),I53),I51+I52-I53,"")</f>
        <v>88551.16</v>
      </c>
      <c r="J54" s="22"/>
      <c r="K54" s="21">
        <f>IF(OR(OR(SUM(K51)&lt;&gt;0,K52),K53),K51+K52-K53,"")</f>
        <v>169904.016</v>
      </c>
      <c r="L54" s="22"/>
      <c r="M54" s="21">
        <f>IF(OR(OR(SUM(M51)&lt;&gt;0,M52),M53),M51+M52-M53,"")</f>
        <v>286609.0774</v>
      </c>
      <c r="N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</sheetData>
  <mergeCells count="43">
    <mergeCell ref="A1:N1"/>
    <mergeCell ref="C3:E3"/>
    <mergeCell ref="I3:M3"/>
    <mergeCell ref="C4:E4"/>
    <mergeCell ref="C5:E5"/>
    <mergeCell ref="I5:K5"/>
    <mergeCell ref="L5:M5"/>
    <mergeCell ref="I6:K6"/>
    <mergeCell ref="L6:M6"/>
    <mergeCell ref="I7:K7"/>
    <mergeCell ref="L7:M7"/>
    <mergeCell ref="B10:C10"/>
    <mergeCell ref="B11:C11"/>
    <mergeCell ref="B12:C12"/>
    <mergeCell ref="B13:C13"/>
    <mergeCell ref="B16:C16"/>
    <mergeCell ref="B17:C17"/>
    <mergeCell ref="B18:C18"/>
    <mergeCell ref="B19:C19"/>
    <mergeCell ref="B20:C20"/>
    <mergeCell ref="B21:C21"/>
    <mergeCell ref="B22:C22"/>
    <mergeCell ref="B25:C25"/>
    <mergeCell ref="B27:C27"/>
    <mergeCell ref="B28:C28"/>
    <mergeCell ref="B29:C29"/>
    <mergeCell ref="B30:C30"/>
    <mergeCell ref="B31:C31"/>
    <mergeCell ref="B41:C41"/>
    <mergeCell ref="B44:C44"/>
    <mergeCell ref="B47:C47"/>
    <mergeCell ref="B48:C48"/>
    <mergeCell ref="B51:C51"/>
    <mergeCell ref="B52:C52"/>
    <mergeCell ref="B53:C53"/>
    <mergeCell ref="B54:C54"/>
    <mergeCell ref="B32:C32"/>
    <mergeCell ref="B35:C35"/>
    <mergeCell ref="B36:C36"/>
    <mergeCell ref="B37:C37"/>
    <mergeCell ref="B38:C38"/>
    <mergeCell ref="B39:C39"/>
    <mergeCell ref="B40:C40"/>
  </mergeCells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1"/>
</worksheet>
</file>