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Charts" sheetId="2" r:id="rId5"/>
    <sheet state="visible" name="Financial Goals" sheetId="3" r:id="rId6"/>
  </sheets>
  <definedNames/>
  <calcPr/>
</workbook>
</file>

<file path=xl/sharedStrings.xml><?xml version="1.0" encoding="utf-8"?>
<sst xmlns="http://schemas.openxmlformats.org/spreadsheetml/2006/main" count="164" uniqueCount="111">
  <si>
    <t>- Set Goals, Track Progress, Achieve More! -</t>
  </si>
  <si>
    <t>Overview</t>
  </si>
  <si>
    <t>Income</t>
  </si>
  <si>
    <t>Budget</t>
  </si>
  <si>
    <t>Actual</t>
  </si>
  <si>
    <t>Savings</t>
  </si>
  <si>
    <t>Start Date</t>
  </si>
  <si>
    <t>Salary</t>
  </si>
  <si>
    <t>Investment Account</t>
  </si>
  <si>
    <t>End Date</t>
  </si>
  <si>
    <t>Business Revenue</t>
  </si>
  <si>
    <t>Real Estate Fund</t>
  </si>
  <si>
    <t>Investments</t>
  </si>
  <si>
    <t>Education Savings</t>
  </si>
  <si>
    <t>Start Balance</t>
  </si>
  <si>
    <t>Dividends</t>
  </si>
  <si>
    <t>Vacation Fund</t>
  </si>
  <si>
    <t>Rental Income</t>
  </si>
  <si>
    <t>Big Purchase Savings</t>
  </si>
  <si>
    <t>Side Hustle</t>
  </si>
  <si>
    <t>Debt Repayment Fund</t>
  </si>
  <si>
    <t>Bills &amp; Expenses</t>
  </si>
  <si>
    <t>Gifts &amp; Donations</t>
  </si>
  <si>
    <t>Charity &amp; Donations</t>
  </si>
  <si>
    <t>Debt</t>
  </si>
  <si>
    <t>Other Income</t>
  </si>
  <si>
    <t>Other Savings</t>
  </si>
  <si>
    <t>Left</t>
  </si>
  <si>
    <t>TOTAL</t>
  </si>
  <si>
    <t>Bills</t>
  </si>
  <si>
    <t>Due Date</t>
  </si>
  <si>
    <t>Expenses</t>
  </si>
  <si>
    <t>Rent/Mortgage</t>
  </si>
  <si>
    <t>1st</t>
  </si>
  <si>
    <t>Housing</t>
  </si>
  <si>
    <t>Credit Card</t>
  </si>
  <si>
    <t>10th</t>
  </si>
  <si>
    <t>Electricity</t>
  </si>
  <si>
    <t>Utilities</t>
  </si>
  <si>
    <t>Student Loan</t>
  </si>
  <si>
    <t>Water &amp; Sewer</t>
  </si>
  <si>
    <t>15th</t>
  </si>
  <si>
    <t>Transportation</t>
  </si>
  <si>
    <t>Personal Loan</t>
  </si>
  <si>
    <t>Gas</t>
  </si>
  <si>
    <t>20th</t>
  </si>
  <si>
    <t>Food &amp; Groceries</t>
  </si>
  <si>
    <t>Car Loan</t>
  </si>
  <si>
    <t>Internet</t>
  </si>
  <si>
    <t>5th</t>
  </si>
  <si>
    <t>Entertainment</t>
  </si>
  <si>
    <t>Mortgage</t>
  </si>
  <si>
    <t>30th</t>
  </si>
  <si>
    <t>Phone Bill</t>
  </si>
  <si>
    <t>7th</t>
  </si>
  <si>
    <t>Insurance</t>
  </si>
  <si>
    <t>Medical Bills</t>
  </si>
  <si>
    <t>25th</t>
  </si>
  <si>
    <t>Streaming Services</t>
  </si>
  <si>
    <t>Health &amp; Medical</t>
  </si>
  <si>
    <t>Payday Loan</t>
  </si>
  <si>
    <t>Insurance Health</t>
  </si>
  <si>
    <t>12th</t>
  </si>
  <si>
    <t>Utility Bill</t>
  </si>
  <si>
    <t>Car Payment</t>
  </si>
  <si>
    <t>18th</t>
  </si>
  <si>
    <t>Debt Repayment</t>
  </si>
  <si>
    <t>Credit Card Payment</t>
  </si>
  <si>
    <t>22nd</t>
  </si>
  <si>
    <t>Miscellaneous</t>
  </si>
  <si>
    <t>Gym Membership</t>
  </si>
  <si>
    <t>28th</t>
  </si>
  <si>
    <t>Other Subscriptions</t>
  </si>
  <si>
    <t>Varies</t>
  </si>
  <si>
    <t>Expense Tracker</t>
  </si>
  <si>
    <t>Date</t>
  </si>
  <si>
    <t>Amount</t>
  </si>
  <si>
    <t>Category</t>
  </si>
  <si>
    <t>Notes</t>
  </si>
  <si>
    <t>Spending Breakdown</t>
  </si>
  <si>
    <t>%</t>
  </si>
  <si>
    <t>Budget vs Actual</t>
  </si>
  <si>
    <t>Left To Budget</t>
  </si>
  <si>
    <t>INCOME</t>
  </si>
  <si>
    <t>Budgeted</t>
  </si>
  <si>
    <t>SAVINGS</t>
  </si>
  <si>
    <t>Left to Budget</t>
  </si>
  <si>
    <t>BILLS</t>
  </si>
  <si>
    <t>Spent</t>
  </si>
  <si>
    <t>EXPENSES</t>
  </si>
  <si>
    <t>Left to Spent</t>
  </si>
  <si>
    <t>DEBT</t>
  </si>
  <si>
    <t>Breakdown</t>
  </si>
  <si>
    <t>Spending Chart</t>
  </si>
  <si>
    <t>- Financial Goals -</t>
  </si>
  <si>
    <t>Fund</t>
  </si>
  <si>
    <t>Goal Date</t>
  </si>
  <si>
    <t>Goal</t>
  </si>
  <si>
    <t>Start</t>
  </si>
  <si>
    <t>Saved</t>
  </si>
  <si>
    <t>Left to Goal</t>
  </si>
  <si>
    <t xml:space="preserve">Progress </t>
  </si>
  <si>
    <t>Name</t>
  </si>
  <si>
    <t>Total</t>
  </si>
  <si>
    <t>Type of Debt</t>
  </si>
  <si>
    <t>Start Debt</t>
  </si>
  <si>
    <t>Paid Off</t>
  </si>
  <si>
    <t>Left to Pay Off</t>
  </si>
  <si>
    <t>Name2</t>
  </si>
  <si>
    <t>Log</t>
  </si>
  <si>
    <t>Note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</si>
</sst>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mmmm&quot; &quot;d&quot;, &quot;yyyy"/>
    <numFmt numFmtId="166" formatCode="_(&quot;$&quot;* #,##0_);_(&quot;$&quot;* \(#,##0\);_(&quot;$&quot;* &quot;-&quot;??_);_(@_)"/>
    <numFmt numFmtId="167" formatCode="_(&quot;$&quot;* #,##0.00_);_(&quot;$&quot;* \(#,##0.00\);_(&quot;$&quot;* &quot;-&quot;??_);_(@_)"/>
    <numFmt numFmtId="168" formatCode="&quot;$&quot;#,##0.00"/>
  </numFmts>
  <fonts count="28">
    <font>
      <sz val="10.0"/>
      <color rgb="FF000000"/>
      <name val="Arial"/>
      <scheme val="minor"/>
    </font>
    <font>
      <sz val="51.0"/>
      <color rgb="FFFBFCFF"/>
      <name val="Dancing Script"/>
    </font>
    <font/>
    <font>
      <sz val="31.0"/>
      <color rgb="FFFFFFFF"/>
      <name val="Vollkorn"/>
    </font>
    <font>
      <b/>
      <color theme="1"/>
      <name val="Arial"/>
      <scheme val="minor"/>
    </font>
    <font>
      <color theme="1"/>
      <name val="Arial"/>
      <scheme val="minor"/>
    </font>
    <font>
      <b/>
      <sz val="12.0"/>
      <color rgb="FFFFFFFF"/>
      <name val="Vollkorn"/>
    </font>
    <font>
      <b/>
      <sz val="11.0"/>
      <color theme="1"/>
      <name val="Vollkorn"/>
    </font>
    <font>
      <sz val="10.0"/>
      <color rgb="FFFFFFFF"/>
      <name val="Vollkorn"/>
    </font>
    <font>
      <sz val="10.0"/>
      <color rgb="FF000000"/>
      <name val="Ubuntu"/>
    </font>
    <font>
      <sz val="9.0"/>
      <color theme="1"/>
      <name val="Vollkorn"/>
    </font>
    <font>
      <sz val="10.0"/>
      <color theme="1"/>
      <name val="Ubuntu"/>
    </font>
    <font>
      <sz val="9.0"/>
      <color theme="1"/>
      <name val="Ubuntu"/>
    </font>
    <font>
      <sz val="10.0"/>
      <color theme="0"/>
      <name val="Vollkorn"/>
    </font>
    <font>
      <b/>
      <sz val="10.0"/>
      <color theme="1"/>
      <name val="Vollkorn"/>
    </font>
    <font>
      <b/>
      <sz val="11.0"/>
      <color rgb="FFFFFFFF"/>
      <name val="Vollkorn"/>
    </font>
    <font>
      <sz val="11.0"/>
      <color theme="1"/>
      <name val="Arial"/>
      <scheme val="minor"/>
    </font>
    <font>
      <sz val="10.0"/>
      <color theme="1"/>
      <name val="Vollkorn"/>
    </font>
    <font>
      <b/>
      <sz val="11.0"/>
      <color theme="0"/>
      <name val="Vollkorn"/>
    </font>
    <font>
      <color theme="0"/>
      <name val="Arial"/>
      <scheme val="minor"/>
    </font>
    <font>
      <color theme="0"/>
      <name val="Vollkorn"/>
    </font>
    <font>
      <sz val="29.0"/>
      <color theme="1"/>
      <name val="Arial"/>
      <scheme val="minor"/>
    </font>
    <font>
      <b/>
      <sz val="9.0"/>
      <color theme="0"/>
      <name val="Montserrat"/>
    </font>
    <font>
      <color theme="0"/>
      <name val="Arial"/>
    </font>
    <font>
      <b/>
      <sz val="49.0"/>
      <color rgb="FFFFFFFF"/>
      <name val="Dancing Script"/>
    </font>
    <font>
      <sz val="1.0"/>
      <color theme="0"/>
      <name val="Arial"/>
      <scheme val="minor"/>
    </font>
    <font>
      <color theme="1"/>
      <name val="Ubuntu"/>
    </font>
    <font>
      <sz val="1.0"/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848E95"/>
        <bgColor rgb="FF848E95"/>
      </patternFill>
    </fill>
    <fill>
      <patternFill patternType="solid">
        <fgColor rgb="FFA5ADB3"/>
        <bgColor rgb="FFA5ADB3"/>
      </patternFill>
    </fill>
    <fill>
      <patternFill patternType="solid">
        <fgColor rgb="FFD0D8DF"/>
        <bgColor rgb="FFD0D8DF"/>
      </patternFill>
    </fill>
    <fill>
      <patternFill patternType="solid">
        <fgColor theme="0"/>
        <bgColor theme="0"/>
      </patternFill>
    </fill>
    <fill>
      <patternFill patternType="solid">
        <fgColor rgb="FFEBF0F5"/>
        <bgColor rgb="FFEBF0F5"/>
      </patternFill>
    </fill>
    <fill>
      <patternFill patternType="solid">
        <fgColor rgb="FFFFFFFF"/>
        <bgColor rgb="FFFFFFFF"/>
      </patternFill>
    </fill>
  </fills>
  <borders count="77">
    <border/>
    <border>
      <left style="thick">
        <color rgb="FFFFFFFF"/>
      </left>
      <top style="thick">
        <color rgb="FFFFFFFF"/>
      </top>
    </border>
    <border>
      <top style="thick">
        <color rgb="FFFFFFFF"/>
      </top>
    </border>
    <border>
      <right style="thick">
        <color rgb="FFFFFFFF"/>
      </right>
      <top style="thick">
        <color rgb="FFFFFFFF"/>
      </top>
    </border>
    <border>
      <left style="thick">
        <color rgb="FFFFFFFF"/>
      </left>
    </border>
    <border>
      <right style="thick">
        <color rgb="FFFFFFFF"/>
      </right>
    </border>
    <border>
      <left style="thick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ck">
        <color rgb="FFFFFFFF"/>
      </right>
      <bottom style="thick">
        <color rgb="FFFFFFFF"/>
      </bottom>
    </border>
    <border>
      <bottom style="medium">
        <color rgb="FF7F7785"/>
      </bottom>
    </border>
    <border>
      <left style="medium">
        <color rgb="FF848E95"/>
      </left>
      <top style="medium">
        <color rgb="FF848E95"/>
      </top>
      <bottom style="thin">
        <color rgb="FF848E95"/>
      </bottom>
    </border>
    <border>
      <top style="medium">
        <color rgb="FF848E95"/>
      </top>
      <bottom style="thin">
        <color rgb="FF848E95"/>
      </bottom>
    </border>
    <border>
      <right style="medium">
        <color rgb="FF848E95"/>
      </right>
      <top style="medium">
        <color rgb="FF848E95"/>
      </top>
      <bottom style="thin">
        <color rgb="FF848E95"/>
      </bottom>
    </border>
    <border>
      <bottom style="thin">
        <color rgb="FF848E95"/>
      </bottom>
    </border>
    <border>
      <left style="medium">
        <color rgb="FF848E95"/>
      </left>
      <bottom style="thin">
        <color rgb="FF65646B"/>
      </bottom>
    </border>
    <border>
      <right style="thin">
        <color rgb="FF65646B"/>
      </right>
      <bottom style="thin">
        <color rgb="FF65646B"/>
      </bottom>
    </border>
    <border>
      <left style="thin">
        <color rgb="FF65646B"/>
      </left>
      <bottom style="thin">
        <color rgb="FF65646B"/>
      </bottom>
    </border>
    <border>
      <bottom style="thin">
        <color rgb="FF65646B"/>
      </bottom>
    </border>
    <border>
      <right style="medium">
        <color rgb="FF848E95"/>
      </right>
      <bottom style="thin">
        <color rgb="FF65646B"/>
      </bottom>
    </border>
    <border>
      <left style="thin">
        <color rgb="FFF0EFE9"/>
      </left>
      <bottom style="thin">
        <color rgb="FFF1F0EA"/>
      </bottom>
    </border>
    <border>
      <right style="thin">
        <color rgb="FFF1F0EA"/>
      </right>
      <bottom style="thin">
        <color rgb="FFF1F0EA"/>
      </bottom>
    </border>
    <border>
      <left style="thin">
        <color rgb="FFF1F0EA"/>
      </left>
      <right style="thin">
        <color rgb="FFF1F0EA"/>
      </right>
      <bottom style="thin">
        <color rgb="FFF1F0EA"/>
      </bottom>
    </border>
    <border>
      <left style="thin">
        <color rgb="FFF1F0EA"/>
      </left>
      <bottom style="thin">
        <color rgb="FFF1F0EA"/>
      </bottom>
    </border>
    <border>
      <right style="thin">
        <color rgb="FFF0EFE9"/>
      </right>
      <bottom style="thin">
        <color rgb="FFF1F0EA"/>
      </bottom>
    </border>
    <border>
      <bottom style="thin">
        <color rgb="FFF1F0EA"/>
      </bottom>
    </border>
    <border>
      <left style="thin">
        <color rgb="FFF1F0EA"/>
      </left>
      <right style="thin">
        <color rgb="FFF0EFE9"/>
      </right>
      <bottom style="thin">
        <color rgb="FFF1F0EA"/>
      </bottom>
    </border>
    <border>
      <left style="medium">
        <color rgb="FF848E95"/>
      </left>
      <top style="thin">
        <color rgb="FF65646B"/>
      </top>
      <bottom style="thin">
        <color rgb="FF65646B"/>
      </bottom>
    </border>
    <border>
      <right style="thin">
        <color rgb="FF65646B"/>
      </right>
      <top style="thin">
        <color rgb="FF65646B"/>
      </top>
      <bottom style="thin">
        <color rgb="FF65646B"/>
      </bottom>
    </border>
    <border>
      <left style="thin">
        <color rgb="FF65646B"/>
      </left>
      <top style="thin">
        <color rgb="FF65646B"/>
      </top>
      <bottom style="thin">
        <color rgb="FF65646B"/>
      </bottom>
    </border>
    <border>
      <top style="thin">
        <color rgb="FF65646B"/>
      </top>
      <bottom style="thin">
        <color rgb="FF65646B"/>
      </bottom>
    </border>
    <border>
      <right style="medium">
        <color rgb="FF848E95"/>
      </right>
      <top style="thin">
        <color rgb="FF65646B"/>
      </top>
      <bottom style="thin">
        <color rgb="FF65646B"/>
      </bottom>
    </border>
    <border>
      <left style="thin">
        <color rgb="FFF0EFE9"/>
      </left>
      <top style="thin">
        <color rgb="FFF1F0EA"/>
      </top>
      <bottom style="thin">
        <color rgb="FFF1F0EA"/>
      </bottom>
    </border>
    <border>
      <right style="thin">
        <color rgb="FFF1F0EA"/>
      </right>
      <top style="thin">
        <color rgb="FFF1F0EA"/>
      </top>
      <bottom style="thin">
        <color rgb="FFF1F0EA"/>
      </bottom>
    </border>
    <border>
      <left style="thin">
        <color rgb="FFF1F0EA"/>
      </left>
      <right style="thin">
        <color rgb="FFF1F0EA"/>
      </right>
      <top style="thin">
        <color rgb="FFF1F0EA"/>
      </top>
      <bottom style="thin">
        <color rgb="FFF1F0EA"/>
      </bottom>
    </border>
    <border>
      <left style="thin">
        <color rgb="FFF1F0EA"/>
      </left>
      <top style="thin">
        <color rgb="FFF1F0EA"/>
      </top>
      <bottom style="thin">
        <color rgb="FFF1F0EA"/>
      </bottom>
    </border>
    <border>
      <right style="thin">
        <color rgb="FFF0EFE9"/>
      </right>
      <top style="thin">
        <color rgb="FFF1F0EA"/>
      </top>
      <bottom style="thin">
        <color rgb="FFF1F0EA"/>
      </bottom>
    </border>
    <border>
      <top style="thin">
        <color rgb="FFF1F0EA"/>
      </top>
      <bottom style="thin">
        <color rgb="FFF1F0EA"/>
      </bottom>
    </border>
    <border>
      <left style="thin">
        <color rgb="FFF1F0EA"/>
      </left>
      <right style="thin">
        <color rgb="FFF0EFE9"/>
      </right>
      <top style="thin">
        <color rgb="FFF1F0EA"/>
      </top>
      <bottom style="thin">
        <color rgb="FFF1F0EA"/>
      </bottom>
    </border>
    <border>
      <left style="thin">
        <color rgb="FF65646B"/>
      </left>
      <right style="medium">
        <color rgb="FF848E95"/>
      </right>
      <top style="thin">
        <color rgb="FF65646B"/>
      </top>
      <bottom style="thin">
        <color rgb="FF65646B"/>
      </bottom>
    </border>
    <border>
      <left style="medium">
        <color rgb="FF848E95"/>
      </left>
      <top style="thin">
        <color rgb="FF65646B"/>
      </top>
      <bottom style="medium">
        <color rgb="FF848E95"/>
      </bottom>
    </border>
    <border>
      <right style="thin">
        <color rgb="FF65646B"/>
      </right>
      <top style="thin">
        <color rgb="FF65646B"/>
      </top>
      <bottom style="medium">
        <color rgb="FF848E95"/>
      </bottom>
    </border>
    <border>
      <left style="thin">
        <color rgb="FF65646B"/>
      </left>
      <top style="thin">
        <color rgb="FF65646B"/>
      </top>
      <bottom style="medium">
        <color rgb="FF848E95"/>
      </bottom>
    </border>
    <border>
      <left style="thin">
        <color rgb="FF65646B"/>
      </left>
      <right style="medium">
        <color rgb="FF848E95"/>
      </right>
      <top style="thin">
        <color rgb="FF65646B"/>
      </top>
      <bottom style="medium">
        <color rgb="FF848E95"/>
      </bottom>
    </border>
    <border>
      <left style="thin">
        <color rgb="FFF0EFE9"/>
      </left>
      <top style="thin">
        <color rgb="FFF1F0EA"/>
      </top>
      <bottom style="thin">
        <color rgb="FFF0EFE9"/>
      </bottom>
    </border>
    <border>
      <right style="thin">
        <color rgb="FFF1F0EA"/>
      </right>
      <top style="thin">
        <color rgb="FFF1F0EA"/>
      </top>
      <bottom style="thin">
        <color rgb="FFF0EFE9"/>
      </bottom>
    </border>
    <border>
      <left style="thin">
        <color rgb="FFF1F0EA"/>
      </left>
      <right style="thin">
        <color rgb="FFF1F0EA"/>
      </right>
      <top style="thin">
        <color rgb="FFF1F0EA"/>
      </top>
      <bottom style="thin">
        <color rgb="FFF0EFE9"/>
      </bottom>
    </border>
    <border>
      <left style="thin">
        <color rgb="FFF1F0EA"/>
      </left>
      <top style="thin">
        <color rgb="FFF1F0EA"/>
      </top>
      <bottom style="thin">
        <color rgb="FFF0EFE9"/>
      </bottom>
    </border>
    <border>
      <right style="thin">
        <color rgb="FFF0EFE9"/>
      </right>
      <top style="thin">
        <color rgb="FFF1F0EA"/>
      </top>
      <bottom style="thin">
        <color rgb="FFF0EFE9"/>
      </bottom>
    </border>
    <border>
      <top style="thin">
        <color rgb="FFF1F0EA"/>
      </top>
      <bottom style="thin">
        <color rgb="FFF0EFE9"/>
      </bottom>
    </border>
    <border>
      <left style="thin">
        <color rgb="FFF1F0EA"/>
      </left>
      <right style="thin">
        <color rgb="FFF0EFE9"/>
      </right>
      <top style="thin">
        <color rgb="FFF1F0EA"/>
      </top>
      <bottom style="thin">
        <color rgb="FFF0EFE9"/>
      </bottom>
    </border>
    <border>
      <left style="thin">
        <color rgb="FFF0EFE9"/>
      </left>
      <right style="thin">
        <color rgb="FFF1F0EA"/>
      </right>
      <bottom style="thin">
        <color rgb="FFF1F0EA"/>
      </bottom>
    </border>
    <border>
      <left style="thin">
        <color rgb="FFF0EFE9"/>
      </left>
      <right style="thin">
        <color rgb="FFF1F0EA"/>
      </right>
      <top style="thin">
        <color rgb="FFF1F0EA"/>
      </top>
      <bottom style="thin">
        <color rgb="FFF1F0EA"/>
      </bottom>
    </border>
    <border>
      <left style="thin">
        <color rgb="FFF0EFE9"/>
      </left>
      <right style="thin">
        <color rgb="FFF1F0EA"/>
      </right>
      <top style="thin">
        <color rgb="FFF1F0EA"/>
      </top>
      <bottom style="thin">
        <color rgb="FFF0EFE9"/>
      </bottom>
    </border>
    <border>
      <top style="medium">
        <color rgb="FF65646B"/>
      </top>
    </border>
    <border>
      <left style="thin">
        <color rgb="FFF0EFE9"/>
      </left>
      <top style="thin">
        <color rgb="FFF0EFE9"/>
      </top>
      <bottom style="thin">
        <color rgb="FF848E95"/>
      </bottom>
    </border>
    <border>
      <top style="thin">
        <color rgb="FFF0EFE9"/>
      </top>
      <bottom style="thin">
        <color rgb="FF848E95"/>
      </bottom>
    </border>
    <border>
      <right style="thin">
        <color rgb="FFF0EFE9"/>
      </right>
      <top style="thin">
        <color rgb="FFF0EFE9"/>
      </top>
      <bottom style="thin">
        <color rgb="FF848E95"/>
      </bottom>
    </border>
    <border>
      <left style="thin">
        <color rgb="FF65646B"/>
      </left>
      <top style="thin">
        <color rgb="FF65646B"/>
      </top>
    </border>
    <border>
      <top style="thin">
        <color rgb="FF65646B"/>
      </top>
    </border>
    <border>
      <right style="thin">
        <color rgb="FF65646B"/>
      </right>
      <top style="thin">
        <color rgb="FF65646B"/>
      </top>
    </border>
    <border>
      <left style="thin">
        <color rgb="FF65646B"/>
      </left>
      <right style="thin">
        <color rgb="FF65646B"/>
      </right>
      <top style="thin">
        <color rgb="FF65646B"/>
      </top>
      <bottom style="thin">
        <color rgb="FF65646B"/>
      </bottom>
    </border>
    <border>
      <left style="thin">
        <color rgb="FF65646B"/>
      </left>
    </border>
    <border>
      <right style="thin">
        <color rgb="FF65646B"/>
      </right>
    </border>
    <border>
      <left style="thin">
        <color rgb="FF65646B"/>
      </left>
      <right style="thin">
        <color rgb="FF65646B"/>
      </right>
      <top style="thin">
        <color rgb="FF65646B"/>
      </top>
    </border>
    <border>
      <left style="thin">
        <color rgb="FF65646B"/>
      </left>
      <right style="thin">
        <color rgb="FF65646B"/>
      </right>
    </border>
    <border>
      <left style="thin">
        <color rgb="FF65646B"/>
      </left>
      <right style="thin">
        <color rgb="FF65646B"/>
      </right>
      <bottom style="thin">
        <color rgb="FF65646B"/>
      </bottom>
    </border>
    <border>
      <left style="thin">
        <color rgb="FFF0EFE9"/>
      </left>
      <top style="thin">
        <color rgb="FFF0EFE9"/>
      </top>
      <bottom style="thin">
        <color rgb="FF65646B"/>
      </bottom>
    </border>
    <border>
      <top style="thin">
        <color rgb="FFF0EFE9"/>
      </top>
      <bottom style="thin">
        <color rgb="FF65646B"/>
      </bottom>
    </border>
    <border>
      <right style="thin">
        <color rgb="FFF0EFE9"/>
      </right>
      <top style="thin">
        <color rgb="FFF0EFE9"/>
      </top>
      <bottom style="thin">
        <color rgb="FF65646B"/>
      </bottom>
    </border>
    <border>
      <left style="thin">
        <color rgb="FFF0EFE9"/>
      </left>
    </border>
    <border>
      <right style="thin">
        <color rgb="FFF0EFE9"/>
      </right>
    </border>
    <border>
      <left style="thin">
        <color rgb="FFF0EFE9"/>
      </left>
      <right style="thin">
        <color rgb="FFF0EFE9"/>
      </right>
      <bottom style="thin">
        <color rgb="FFF0EFE9"/>
      </bottom>
    </border>
    <border>
      <left style="thin">
        <color rgb="FFF0EFE9"/>
      </left>
      <bottom style="thin">
        <color rgb="FFF0EFE9"/>
      </bottom>
    </border>
    <border>
      <bottom style="thin">
        <color rgb="FFF0EFE9"/>
      </bottom>
    </border>
    <border>
      <right style="thin">
        <color rgb="FFF0EFE9"/>
      </right>
      <bottom style="thin">
        <color rgb="FFF0EFE9"/>
      </bottom>
    </border>
    <border>
      <left style="thin">
        <color rgb="FFF0EFE9"/>
      </left>
      <right style="thin">
        <color rgb="FFF0EFE9"/>
      </right>
      <top style="thin">
        <color rgb="FFF0EFE9"/>
      </top>
      <bottom style="thin">
        <color rgb="FFF0EFE9"/>
      </bottom>
    </border>
    <border>
      <left style="thin">
        <color rgb="FFF0EFE9"/>
      </left>
      <right style="thin">
        <color rgb="FFF0EFE9"/>
      </right>
      <top style="thin">
        <color rgb="FFF0EFE9"/>
      </top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1" fillId="3" fontId="3" numFmtId="164" xfId="0" applyAlignment="1" applyBorder="1" applyFill="1" applyFont="1" applyNumberFormat="1">
      <alignment horizontal="center" readingOrder="0" vertical="center"/>
    </xf>
    <xf borderId="3" fillId="0" fontId="2" numFmtId="0" xfId="0" applyBorder="1" applyFont="1"/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5" numFmtId="0" xfId="0" applyBorder="1" applyFont="1"/>
    <xf borderId="10" fillId="2" fontId="6" numFmtId="0" xfId="0" applyAlignment="1" applyBorder="1" applyFont="1">
      <alignment horizontal="center" readingOrder="0" vertical="center"/>
    </xf>
    <xf borderId="11" fillId="0" fontId="2" numFmtId="0" xfId="0" applyBorder="1" applyFont="1"/>
    <xf borderId="12" fillId="0" fontId="2" numFmtId="0" xfId="0" applyBorder="1" applyFont="1"/>
    <xf borderId="0" fillId="0" fontId="7" numFmtId="0" xfId="0" applyAlignment="1" applyFont="1">
      <alignment horizontal="left" vertical="center"/>
    </xf>
    <xf borderId="13" fillId="2" fontId="6" numFmtId="0" xfId="0" applyAlignment="1" applyBorder="1" applyFont="1">
      <alignment horizontal="left" readingOrder="0" vertical="center"/>
    </xf>
    <xf borderId="13" fillId="0" fontId="2" numFmtId="0" xfId="0" applyBorder="1" applyFont="1"/>
    <xf borderId="13" fillId="2" fontId="8" numFmtId="0" xfId="0" applyAlignment="1" applyBorder="1" applyFont="1">
      <alignment horizontal="center" readingOrder="0" vertical="center"/>
    </xf>
    <xf borderId="14" fillId="4" fontId="9" numFmtId="0" xfId="0" applyAlignment="1" applyBorder="1" applyFill="1" applyFont="1">
      <alignment horizontal="left" readingOrder="0" vertical="center"/>
    </xf>
    <xf borderId="15" fillId="0" fontId="2" numFmtId="0" xfId="0" applyBorder="1" applyFont="1"/>
    <xf borderId="16" fillId="4" fontId="9" numFmtId="165" xfId="0" applyAlignment="1" applyBorder="1" applyFont="1" applyNumberFormat="1">
      <alignment horizontal="center" readingOrder="0" vertical="center"/>
    </xf>
    <xf borderId="17" fillId="0" fontId="2" numFmtId="0" xfId="0" applyBorder="1" applyFont="1"/>
    <xf borderId="18" fillId="0" fontId="2" numFmtId="0" xfId="0" applyBorder="1" applyFont="1"/>
    <xf borderId="0" fillId="0" fontId="10" numFmtId="0" xfId="0" applyAlignment="1" applyFont="1">
      <alignment horizontal="left" vertical="center"/>
    </xf>
    <xf borderId="19" fillId="5" fontId="11" numFmtId="0" xfId="0" applyAlignment="1" applyBorder="1" applyFill="1" applyFont="1">
      <alignment horizontal="left" readingOrder="0" vertical="center"/>
    </xf>
    <xf borderId="20" fillId="0" fontId="2" numFmtId="0" xfId="0" applyBorder="1" applyFont="1"/>
    <xf borderId="21" fillId="0" fontId="11" numFmtId="166" xfId="0" applyAlignment="1" applyBorder="1" applyFont="1" applyNumberFormat="1">
      <alignment horizontal="left" readingOrder="0" vertical="center"/>
    </xf>
    <xf borderId="22" fillId="5" fontId="11" numFmtId="166" xfId="0" applyAlignment="1" applyBorder="1" applyFont="1" applyNumberFormat="1">
      <alignment horizontal="left" readingOrder="0" vertical="center"/>
    </xf>
    <xf borderId="23" fillId="0" fontId="2" numFmtId="0" xfId="0" applyBorder="1" applyFont="1"/>
    <xf borderId="24" fillId="0" fontId="2" numFmtId="0" xfId="0" applyBorder="1" applyFont="1"/>
    <xf borderId="25" fillId="5" fontId="11" numFmtId="166" xfId="0" applyAlignment="1" applyBorder="1" applyFont="1" applyNumberFormat="1">
      <alignment horizontal="left" readingOrder="0" vertical="center"/>
    </xf>
    <xf borderId="26" fillId="0" fontId="9" numFmtId="0" xfId="0" applyAlignment="1" applyBorder="1" applyFont="1">
      <alignment horizontal="left" readingOrder="0" vertical="center"/>
    </xf>
    <xf borderId="27" fillId="0" fontId="2" numFmtId="0" xfId="0" applyBorder="1" applyFont="1"/>
    <xf borderId="28" fillId="0" fontId="9" numFmtId="165" xfId="0" applyAlignment="1" applyBorder="1" applyFont="1" applyNumberFormat="1">
      <alignment horizontal="center" readingOrder="0" vertical="center"/>
    </xf>
    <xf borderId="29" fillId="0" fontId="2" numFmtId="0" xfId="0" applyBorder="1" applyFont="1"/>
    <xf borderId="30" fillId="0" fontId="2" numFmtId="0" xfId="0" applyBorder="1" applyFont="1"/>
    <xf borderId="31" fillId="5" fontId="11" numFmtId="0" xfId="0" applyAlignment="1" applyBorder="1" applyFont="1">
      <alignment horizontal="left" readingOrder="0" vertical="center"/>
    </xf>
    <xf borderId="32" fillId="0" fontId="2" numFmtId="0" xfId="0" applyBorder="1" applyFont="1"/>
    <xf borderId="33" fillId="0" fontId="11" numFmtId="166" xfId="0" applyAlignment="1" applyBorder="1" applyFont="1" applyNumberFormat="1">
      <alignment horizontal="left" readingOrder="0" vertical="center"/>
    </xf>
    <xf borderId="34" fillId="5" fontId="11" numFmtId="166" xfId="0" applyAlignment="1" applyBorder="1" applyFont="1" applyNumberFormat="1">
      <alignment horizontal="left" readingOrder="0" vertical="center"/>
    </xf>
    <xf borderId="35" fillId="0" fontId="2" numFmtId="0" xfId="0" applyBorder="1" applyFont="1"/>
    <xf borderId="36" fillId="0" fontId="2" numFmtId="0" xfId="0" applyBorder="1" applyFont="1"/>
    <xf borderId="37" fillId="5" fontId="11" numFmtId="166" xfId="0" applyAlignment="1" applyBorder="1" applyFont="1" applyNumberFormat="1">
      <alignment horizontal="left" readingOrder="0" vertical="center"/>
    </xf>
    <xf borderId="26" fillId="2" fontId="12" numFmtId="0" xfId="0" applyAlignment="1" applyBorder="1" applyFont="1">
      <alignment horizontal="left" readingOrder="0" vertical="center"/>
    </xf>
    <xf borderId="28" fillId="2" fontId="13" numFmtId="0" xfId="0" applyAlignment="1" applyBorder="1" applyFont="1">
      <alignment horizontal="center" readingOrder="0" vertical="center"/>
    </xf>
    <xf borderId="38" fillId="2" fontId="13" numFmtId="0" xfId="0" applyAlignment="1" applyBorder="1" applyFont="1">
      <alignment horizontal="center" readingOrder="0" vertical="center"/>
    </xf>
    <xf borderId="26" fillId="0" fontId="11" numFmtId="0" xfId="0" applyAlignment="1" applyBorder="1" applyFont="1">
      <alignment horizontal="left" readingOrder="0" vertical="center"/>
    </xf>
    <xf borderId="28" fillId="0" fontId="11" numFmtId="166" xfId="0" applyAlignment="1" applyBorder="1" applyFont="1" applyNumberFormat="1">
      <alignment horizontal="center" readingOrder="0" vertical="center"/>
    </xf>
    <xf borderId="38" fillId="0" fontId="11" numFmtId="166" xfId="0" applyAlignment="1" applyBorder="1" applyFont="1" applyNumberFormat="1">
      <alignment horizontal="center" readingOrder="0" vertical="center"/>
    </xf>
    <xf borderId="26" fillId="6" fontId="11" numFmtId="0" xfId="0" applyAlignment="1" applyBorder="1" applyFill="1" applyFont="1">
      <alignment horizontal="left" readingOrder="0" vertical="center"/>
    </xf>
    <xf borderId="28" fillId="6" fontId="11" numFmtId="166" xfId="0" applyAlignment="1" applyBorder="1" applyFont="1" applyNumberFormat="1">
      <alignment horizontal="center" vertical="center"/>
    </xf>
    <xf borderId="38" fillId="6" fontId="11" numFmtId="166" xfId="0" applyAlignment="1" applyBorder="1" applyFont="1" applyNumberFormat="1">
      <alignment horizontal="center" vertical="center"/>
    </xf>
    <xf borderId="28" fillId="0" fontId="11" numFmtId="166" xfId="0" applyAlignment="1" applyBorder="1" applyFont="1" applyNumberFormat="1">
      <alignment horizontal="center" vertical="center"/>
    </xf>
    <xf borderId="38" fillId="0" fontId="11" numFmtId="166" xfId="0" applyAlignment="1" applyBorder="1" applyFont="1" applyNumberFormat="1">
      <alignment horizontal="center" vertical="center"/>
    </xf>
    <xf borderId="28" fillId="6" fontId="11" numFmtId="166" xfId="0" applyAlignment="1" applyBorder="1" applyFont="1" applyNumberFormat="1">
      <alignment horizontal="center" readingOrder="0" vertical="center"/>
    </xf>
    <xf borderId="39" fillId="4" fontId="14" numFmtId="0" xfId="0" applyAlignment="1" applyBorder="1" applyFont="1">
      <alignment horizontal="left" readingOrder="0" vertical="center"/>
    </xf>
    <xf borderId="40" fillId="0" fontId="2" numFmtId="0" xfId="0" applyBorder="1" applyFont="1"/>
    <xf borderId="41" fillId="4" fontId="14" numFmtId="166" xfId="0" applyAlignment="1" applyBorder="1" applyFont="1" applyNumberFormat="1">
      <alignment horizontal="center" vertical="center"/>
    </xf>
    <xf borderId="42" fillId="4" fontId="14" numFmtId="166" xfId="0" applyAlignment="1" applyBorder="1" applyFont="1" applyNumberFormat="1">
      <alignment horizontal="center" vertical="center"/>
    </xf>
    <xf borderId="43" fillId="4" fontId="14" numFmtId="0" xfId="0" applyAlignment="1" applyBorder="1" applyFont="1">
      <alignment horizontal="left" readingOrder="0" vertical="center"/>
    </xf>
    <xf borderId="44" fillId="0" fontId="2" numFmtId="0" xfId="0" applyBorder="1" applyFont="1"/>
    <xf borderId="45" fillId="4" fontId="14" numFmtId="166" xfId="0" applyAlignment="1" applyBorder="1" applyFont="1" applyNumberFormat="1">
      <alignment horizontal="left" vertical="center"/>
    </xf>
    <xf borderId="46" fillId="4" fontId="14" numFmtId="166" xfId="0" applyAlignment="1" applyBorder="1" applyFont="1" applyNumberFormat="1">
      <alignment horizontal="left" vertical="center"/>
    </xf>
    <xf borderId="47" fillId="0" fontId="2" numFmtId="0" xfId="0" applyBorder="1" applyFont="1"/>
    <xf borderId="48" fillId="0" fontId="2" numFmtId="0" xfId="0" applyBorder="1" applyFont="1"/>
    <xf borderId="49" fillId="4" fontId="14" numFmtId="166" xfId="0" applyAlignment="1" applyBorder="1" applyFont="1" applyNumberFormat="1">
      <alignment horizontal="left" vertical="center"/>
    </xf>
    <xf borderId="13" fillId="2" fontId="15" numFmtId="0" xfId="0" applyAlignment="1" applyBorder="1" applyFont="1">
      <alignment horizontal="left" readingOrder="0" vertical="center"/>
    </xf>
    <xf borderId="0" fillId="0" fontId="16" numFmtId="0" xfId="0" applyFont="1"/>
    <xf borderId="50" fillId="5" fontId="11" numFmtId="0" xfId="0" applyAlignment="1" applyBorder="1" applyFont="1">
      <alignment horizontal="center" readingOrder="0" vertical="center"/>
    </xf>
    <xf borderId="21" fillId="5" fontId="11" numFmtId="0" xfId="0" applyAlignment="1" applyBorder="1" applyFont="1">
      <alignment horizontal="left" readingOrder="0" vertical="center"/>
    </xf>
    <xf borderId="21" fillId="0" fontId="11" numFmtId="166" xfId="0" applyAlignment="1" applyBorder="1" applyFont="1" applyNumberFormat="1">
      <alignment horizontal="center" readingOrder="0" vertical="center"/>
    </xf>
    <xf borderId="21" fillId="5" fontId="11" numFmtId="166" xfId="0" applyAlignment="1" applyBorder="1" applyFont="1" applyNumberFormat="1">
      <alignment horizontal="left" readingOrder="0" vertical="center"/>
    </xf>
    <xf borderId="51" fillId="5" fontId="11" numFmtId="0" xfId="0" applyAlignment="1" applyBorder="1" applyFont="1">
      <alignment horizontal="center" readingOrder="0" vertical="center"/>
    </xf>
    <xf borderId="33" fillId="5" fontId="11" numFmtId="0" xfId="0" applyAlignment="1" applyBorder="1" applyFont="1">
      <alignment horizontal="left" readingOrder="0" vertical="center"/>
    </xf>
    <xf borderId="33" fillId="0" fontId="11" numFmtId="166" xfId="0" applyAlignment="1" applyBorder="1" applyFont="1" applyNumberFormat="1">
      <alignment horizontal="center" readingOrder="0" vertical="center"/>
    </xf>
    <xf borderId="33" fillId="5" fontId="11" numFmtId="166" xfId="0" applyAlignment="1" applyBorder="1" applyFont="1" applyNumberFormat="1">
      <alignment horizontal="left" readingOrder="0" vertical="center"/>
    </xf>
    <xf borderId="52" fillId="4" fontId="14" numFmtId="0" xfId="0" applyAlignment="1" applyBorder="1" applyFont="1">
      <alignment horizontal="left" readingOrder="0" vertical="center"/>
    </xf>
    <xf borderId="46" fillId="4" fontId="14" numFmtId="0" xfId="0" applyAlignment="1" applyBorder="1" applyFont="1">
      <alignment horizontal="left" readingOrder="0" vertical="center"/>
    </xf>
    <xf borderId="53" fillId="0" fontId="5" numFmtId="0" xfId="0" applyBorder="1" applyFont="1"/>
    <xf borderId="54" fillId="2" fontId="6" numFmtId="0" xfId="0" applyAlignment="1" applyBorder="1" applyFont="1">
      <alignment horizontal="center" readingOrder="0" vertical="center"/>
    </xf>
    <xf borderId="55" fillId="0" fontId="2" numFmtId="0" xfId="0" applyBorder="1" applyFont="1"/>
    <xf borderId="56" fillId="0" fontId="2" numFmtId="0" xfId="0" applyBorder="1" applyFont="1"/>
    <xf borderId="19" fillId="4" fontId="14" numFmtId="0" xfId="0" applyAlignment="1" applyBorder="1" applyFont="1">
      <alignment horizontal="left" readingOrder="0" vertical="center"/>
    </xf>
    <xf borderId="22" fillId="4" fontId="14" numFmtId="166" xfId="0" applyAlignment="1" applyBorder="1" applyFont="1" applyNumberFormat="1">
      <alignment horizontal="center" readingOrder="0" vertical="center"/>
    </xf>
    <xf borderId="19" fillId="4" fontId="14" numFmtId="0" xfId="0" applyAlignment="1" applyBorder="1" applyFont="1">
      <alignment horizontal="center" readingOrder="0" vertical="center"/>
    </xf>
    <xf borderId="31" fillId="5" fontId="11" numFmtId="165" xfId="0" applyAlignment="1" applyBorder="1" applyFont="1" applyNumberFormat="1">
      <alignment horizontal="left" readingOrder="0" vertical="center"/>
    </xf>
    <xf borderId="34" fillId="0" fontId="11" numFmtId="167" xfId="0" applyAlignment="1" applyBorder="1" applyFont="1" applyNumberFormat="1">
      <alignment horizontal="center" readingOrder="0" vertical="center"/>
    </xf>
    <xf borderId="31" fillId="0" fontId="17" numFmtId="167" xfId="0" applyAlignment="1" applyBorder="1" applyFont="1" applyNumberFormat="1">
      <alignment horizontal="center" readingOrder="0" vertical="center"/>
    </xf>
    <xf borderId="34" fillId="0" fontId="11" numFmtId="166" xfId="0" applyAlignment="1" applyBorder="1" applyFont="1" applyNumberFormat="1">
      <alignment horizontal="center" readingOrder="0" vertical="center"/>
    </xf>
    <xf borderId="31" fillId="5" fontId="11" numFmtId="165" xfId="0" applyAlignment="1" applyBorder="1" applyFont="1" applyNumberFormat="1">
      <alignment horizontal="center" readingOrder="0" vertical="center"/>
    </xf>
    <xf borderId="43" fillId="5" fontId="11" numFmtId="165" xfId="0" applyAlignment="1" applyBorder="1" applyFont="1" applyNumberFormat="1">
      <alignment horizontal="center" readingOrder="0" vertical="center"/>
    </xf>
    <xf borderId="46" fillId="0" fontId="11" numFmtId="167" xfId="0" applyAlignment="1" applyBorder="1" applyFont="1" applyNumberFormat="1">
      <alignment horizontal="center" readingOrder="0" vertical="center"/>
    </xf>
    <xf borderId="46" fillId="5" fontId="11" numFmtId="166" xfId="0" applyAlignment="1" applyBorder="1" applyFont="1" applyNumberFormat="1">
      <alignment horizontal="left" readingOrder="0" vertical="center"/>
    </xf>
    <xf borderId="43" fillId="0" fontId="17" numFmtId="167" xfId="0" applyAlignment="1" applyBorder="1" applyFont="1" applyNumberFormat="1">
      <alignment horizontal="center" readingOrder="0" vertical="center"/>
    </xf>
    <xf borderId="19" fillId="4" fontId="14" numFmtId="166" xfId="0" applyAlignment="1" applyBorder="1" applyFont="1" applyNumberFormat="1">
      <alignment horizontal="center" readingOrder="0" vertical="center"/>
    </xf>
    <xf borderId="31" fillId="5" fontId="17" numFmtId="166" xfId="0" applyAlignment="1" applyBorder="1" applyFont="1" applyNumberFormat="1">
      <alignment horizontal="left" readingOrder="0" vertical="center"/>
    </xf>
    <xf borderId="34" fillId="0" fontId="17" numFmtId="167" xfId="0" applyAlignment="1" applyBorder="1" applyFont="1" applyNumberFormat="1">
      <alignment horizontal="center" readingOrder="0" vertical="center"/>
    </xf>
    <xf borderId="34" fillId="0" fontId="17" numFmtId="10" xfId="0" applyAlignment="1" applyBorder="1" applyFont="1" applyNumberFormat="1">
      <alignment horizontal="center" readingOrder="0" vertical="center"/>
    </xf>
    <xf borderId="43" fillId="5" fontId="17" numFmtId="166" xfId="0" applyAlignment="1" applyBorder="1" applyFont="1" applyNumberFormat="1">
      <alignment horizontal="left" readingOrder="0" vertical="center"/>
    </xf>
    <xf borderId="46" fillId="0" fontId="17" numFmtId="167" xfId="0" applyAlignment="1" applyBorder="1" applyFont="1" applyNumberFormat="1">
      <alignment horizontal="center" readingOrder="0" vertical="center"/>
    </xf>
    <xf borderId="46" fillId="0" fontId="17" numFmtId="10" xfId="0" applyAlignment="1" applyBorder="1" applyFont="1" applyNumberFormat="1">
      <alignment horizontal="center" readingOrder="0" vertical="center"/>
    </xf>
    <xf borderId="0" fillId="0" fontId="5" numFmtId="0" xfId="0" applyAlignment="1" applyFont="1">
      <alignment vertical="center"/>
    </xf>
    <xf borderId="57" fillId="2" fontId="18" numFmtId="0" xfId="0" applyAlignment="1" applyBorder="1" applyFont="1">
      <alignment horizontal="center" readingOrder="0" vertical="center"/>
    </xf>
    <xf borderId="58" fillId="2" fontId="6" numFmtId="0" xfId="0" applyAlignment="1" applyBorder="1" applyFont="1">
      <alignment horizontal="center" readingOrder="0" vertical="center"/>
    </xf>
    <xf borderId="59" fillId="2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vertical="center"/>
    </xf>
    <xf borderId="60" fillId="2" fontId="6" numFmtId="0" xfId="0" applyAlignment="1" applyBorder="1" applyFont="1">
      <alignment horizontal="center" readingOrder="0" vertical="center"/>
    </xf>
    <xf borderId="0" fillId="0" fontId="19" numFmtId="0" xfId="0" applyAlignment="1" applyFont="1">
      <alignment vertical="center"/>
    </xf>
    <xf borderId="61" fillId="0" fontId="20" numFmtId="0" xfId="0" applyAlignment="1" applyBorder="1" applyFont="1">
      <alignment readingOrder="0"/>
    </xf>
    <xf borderId="0" fillId="0" fontId="20" numFmtId="166" xfId="0" applyFont="1" applyNumberFormat="1"/>
    <xf borderId="62" fillId="0" fontId="20" numFmtId="166" xfId="0" applyBorder="1" applyFont="1" applyNumberFormat="1"/>
    <xf borderId="63" fillId="0" fontId="21" numFmtId="168" xfId="0" applyAlignment="1" applyBorder="1" applyFont="1" applyNumberFormat="1">
      <alignment horizontal="center" vertical="center"/>
    </xf>
    <xf borderId="0" fillId="7" fontId="22" numFmtId="0" xfId="0" applyFill="1" applyFont="1"/>
    <xf borderId="0" fillId="7" fontId="23" numFmtId="166" xfId="0" applyFont="1" applyNumberFormat="1"/>
    <xf borderId="64" fillId="0" fontId="2" numFmtId="0" xfId="0" applyBorder="1" applyFont="1"/>
    <xf borderId="0" fillId="7" fontId="22" numFmtId="2" xfId="0" applyAlignment="1" applyFont="1" applyNumberFormat="1">
      <alignment horizontal="center"/>
    </xf>
    <xf borderId="16" fillId="0" fontId="20" numFmtId="0" xfId="0" applyBorder="1" applyFont="1"/>
    <xf borderId="17" fillId="0" fontId="20" numFmtId="0" xfId="0" applyBorder="1" applyFont="1"/>
    <xf borderId="15" fillId="0" fontId="20" numFmtId="0" xfId="0" applyBorder="1" applyFont="1"/>
    <xf borderId="65" fillId="0" fontId="2" numFmtId="0" xfId="0" applyBorder="1" applyFont="1"/>
    <xf borderId="57" fillId="2" fontId="6" numFmtId="0" xfId="0" applyAlignment="1" applyBorder="1" applyFont="1">
      <alignment horizontal="center" readingOrder="0" vertical="center"/>
    </xf>
    <xf borderId="58" fillId="0" fontId="2" numFmtId="0" xfId="0" applyBorder="1" applyFont="1"/>
    <xf borderId="59" fillId="0" fontId="2" numFmtId="0" xfId="0" applyBorder="1" applyFont="1"/>
    <xf borderId="0" fillId="2" fontId="6" numFmtId="0" xfId="0" applyAlignment="1" applyFont="1">
      <alignment horizontal="center" readingOrder="0" vertical="center"/>
    </xf>
    <xf borderId="16" fillId="0" fontId="5" numFmtId="0" xfId="0" applyBorder="1" applyFont="1"/>
    <xf borderId="60" fillId="0" fontId="5" numFmtId="0" xfId="0" applyBorder="1" applyFont="1"/>
    <xf borderId="0" fillId="0" fontId="5" numFmtId="0" xfId="0" applyAlignment="1" applyFont="1">
      <alignment horizontal="center"/>
    </xf>
    <xf borderId="0" fillId="2" fontId="24" numFmtId="0" xfId="0" applyAlignment="1" applyFont="1">
      <alignment horizontal="center" readingOrder="0" vertical="center"/>
    </xf>
    <xf borderId="9" fillId="0" fontId="5" numFmtId="0" xfId="0" applyAlignment="1" applyBorder="1" applyFont="1">
      <alignment horizontal="center"/>
    </xf>
    <xf borderId="66" fillId="3" fontId="6" numFmtId="0" xfId="0" applyAlignment="1" applyBorder="1" applyFont="1">
      <alignment horizontal="center" readingOrder="0" vertical="center"/>
    </xf>
    <xf borderId="67" fillId="0" fontId="2" numFmtId="0" xfId="0" applyBorder="1" applyFont="1"/>
    <xf borderId="68" fillId="0" fontId="2" numFmtId="0" xfId="0" applyBorder="1" applyFont="1"/>
    <xf borderId="69" fillId="4" fontId="14" numFmtId="0" xfId="0" applyAlignment="1" applyBorder="1" applyFont="1">
      <alignment horizontal="center" readingOrder="0" vertical="center"/>
    </xf>
    <xf borderId="0" fillId="4" fontId="14" numFmtId="0" xfId="0" applyAlignment="1" applyFont="1">
      <alignment horizontal="center" readingOrder="0" vertical="center"/>
    </xf>
    <xf borderId="70" fillId="0" fontId="2" numFmtId="0" xfId="0" applyBorder="1" applyFont="1"/>
    <xf borderId="0" fillId="0" fontId="25" numFmtId="0" xfId="0" applyFont="1"/>
    <xf borderId="71" fillId="0" fontId="26" numFmtId="0" xfId="0" applyAlignment="1" applyBorder="1" applyFont="1">
      <alignment horizontal="center" readingOrder="0" vertical="center"/>
    </xf>
    <xf borderId="71" fillId="0" fontId="26" numFmtId="164" xfId="0" applyAlignment="1" applyBorder="1" applyFont="1" applyNumberFormat="1">
      <alignment horizontal="center" readingOrder="0" vertical="center"/>
    </xf>
    <xf borderId="71" fillId="0" fontId="26" numFmtId="167" xfId="0" applyAlignment="1" applyBorder="1" applyFont="1" applyNumberFormat="1">
      <alignment readingOrder="0" vertical="center"/>
    </xf>
    <xf borderId="71" fillId="0" fontId="26" numFmtId="167" xfId="0" applyAlignment="1" applyBorder="1" applyFont="1" applyNumberFormat="1">
      <alignment vertical="center"/>
    </xf>
    <xf borderId="72" fillId="0" fontId="26" numFmtId="0" xfId="0" applyAlignment="1" applyBorder="1" applyFont="1">
      <alignment vertical="center"/>
    </xf>
    <xf borderId="73" fillId="0" fontId="2" numFmtId="0" xfId="0" applyBorder="1" applyFont="1"/>
    <xf borderId="74" fillId="0" fontId="2" numFmtId="0" xfId="0" applyBorder="1" applyFont="1"/>
    <xf borderId="71" fillId="0" fontId="26" numFmtId="9" xfId="0" applyAlignment="1" applyBorder="1" applyFont="1" applyNumberFormat="1">
      <alignment vertical="center"/>
    </xf>
    <xf borderId="75" fillId="0" fontId="26" numFmtId="0" xfId="0" applyAlignment="1" applyBorder="1" applyFont="1">
      <alignment horizontal="center" readingOrder="0" vertical="center"/>
    </xf>
    <xf borderId="75" fillId="0" fontId="26" numFmtId="0" xfId="0" applyAlignment="1" applyBorder="1" applyFont="1">
      <alignment horizontal="center" vertical="center"/>
    </xf>
    <xf borderId="75" fillId="0" fontId="26" numFmtId="167" xfId="0" applyAlignment="1" applyBorder="1" applyFont="1" applyNumberFormat="1">
      <alignment readingOrder="0" vertical="center"/>
    </xf>
    <xf borderId="75" fillId="0" fontId="26" numFmtId="167" xfId="0" applyAlignment="1" applyBorder="1" applyFont="1" applyNumberFormat="1">
      <alignment vertical="center"/>
    </xf>
    <xf borderId="75" fillId="0" fontId="26" numFmtId="164" xfId="0" applyAlignment="1" applyBorder="1" applyFont="1" applyNumberFormat="1">
      <alignment horizontal="center" readingOrder="0" vertical="center"/>
    </xf>
    <xf borderId="76" fillId="0" fontId="26" numFmtId="0" xfId="0" applyAlignment="1" applyBorder="1" applyFont="1">
      <alignment horizontal="center" readingOrder="0" vertical="center"/>
    </xf>
    <xf borderId="76" fillId="0" fontId="26" numFmtId="0" xfId="0" applyAlignment="1" applyBorder="1" applyFont="1">
      <alignment horizontal="center" vertical="center"/>
    </xf>
    <xf borderId="76" fillId="0" fontId="26" numFmtId="167" xfId="0" applyAlignment="1" applyBorder="1" applyFont="1" applyNumberFormat="1">
      <alignment readingOrder="0" vertical="center"/>
    </xf>
    <xf borderId="76" fillId="0" fontId="26" numFmtId="167" xfId="0" applyAlignment="1" applyBorder="1" applyFont="1" applyNumberFormat="1">
      <alignment vertical="center"/>
    </xf>
    <xf borderId="72" fillId="4" fontId="7" numFmtId="0" xfId="0" applyAlignment="1" applyBorder="1" applyFont="1">
      <alignment horizontal="center" readingOrder="0" vertical="center"/>
    </xf>
    <xf borderId="73" fillId="4" fontId="7" numFmtId="0" xfId="0" applyAlignment="1" applyBorder="1" applyFont="1">
      <alignment horizontal="center" readingOrder="0" vertical="center"/>
    </xf>
    <xf borderId="73" fillId="4" fontId="7" numFmtId="167" xfId="0" applyAlignment="1" applyBorder="1" applyFont="1" applyNumberFormat="1">
      <alignment horizontal="center" readingOrder="0" vertical="center"/>
    </xf>
    <xf borderId="9" fillId="0" fontId="2" numFmtId="0" xfId="0" applyBorder="1" applyFont="1"/>
    <xf borderId="66" fillId="2" fontId="6" numFmtId="0" xfId="0" applyAlignment="1" applyBorder="1" applyFont="1">
      <alignment horizontal="center" readingOrder="0" vertical="center"/>
    </xf>
    <xf borderId="0" fillId="0" fontId="27" numFmtId="0" xfId="0" applyAlignment="1" applyFont="1">
      <alignment vertical="center"/>
    </xf>
    <xf borderId="71" fillId="0" fontId="26" numFmtId="0" xfId="0" applyAlignment="1" applyBorder="1" applyFont="1">
      <alignment vertical="center"/>
    </xf>
    <xf borderId="75" fillId="0" fontId="26" numFmtId="0" xfId="0" applyAlignment="1" applyBorder="1" applyFont="1">
      <alignment vertical="center"/>
    </xf>
    <xf borderId="76" fillId="0" fontId="26" numFmtId="0" xfId="0" applyAlignment="1" applyBorder="1" applyFont="1">
      <alignment vertical="center"/>
    </xf>
    <xf borderId="72" fillId="0" fontId="26" numFmtId="167" xfId="0" applyAlignment="1" applyBorder="1" applyFont="1" applyNumberFormat="1">
      <alignment readingOrder="0" vertical="center"/>
    </xf>
    <xf borderId="72" fillId="0" fontId="26" numFmtId="167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A5ADB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A0917B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DACFC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C4B0B2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B0B0AE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C0BCB8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BBBDCC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Budget!$B$60:$B$72</c:f>
            </c:strRef>
          </c:cat>
          <c:val>
            <c:numRef>
              <c:f>Budget!$C$60:$C$72</c:f>
              <c:numCache/>
            </c:numRef>
          </c:val>
        </c:ser>
        <c:ser>
          <c:idx val="1"/>
          <c:order val="1"/>
          <c:cat>
            <c:strRef>
              <c:f>Budget!$B$60:$B$72</c:f>
            </c:strRef>
          </c:cat>
          <c:val>
            <c:numRef>
              <c:f>Budget!$D$60:$D$72</c:f>
              <c:numCache/>
            </c:numRef>
          </c:val>
        </c:ser>
        <c:ser>
          <c:idx val="2"/>
          <c:order val="2"/>
          <c:cat>
            <c:strRef>
              <c:f>Budget!$B$60:$B$72</c:f>
            </c:strRef>
          </c:cat>
          <c:val>
            <c:numRef>
              <c:f>Budget!$E$60:$E$72</c:f>
              <c:numCache/>
            </c:numRef>
          </c:val>
        </c:ser>
        <c:ser>
          <c:idx val="3"/>
          <c:order val="3"/>
          <c:cat>
            <c:strRef>
              <c:f>Budget!$B$60:$B$72</c:f>
            </c:strRef>
          </c:cat>
          <c:val>
            <c:numRef>
              <c:f>Budget!$F$60:$F$72</c:f>
              <c:numCache/>
            </c:numRef>
          </c:val>
        </c:ser>
        <c:ser>
          <c:idx val="4"/>
          <c:order val="4"/>
          <c:cat>
            <c:strRef>
              <c:f>Budget!$B$60:$B$72</c:f>
            </c:strRef>
          </c:cat>
          <c:val>
            <c:numRef>
              <c:f>Budget!$G$60:$G$72</c:f>
              <c:numCache/>
            </c:numRef>
          </c:val>
        </c:ser>
        <c:ser>
          <c:idx val="5"/>
          <c:order val="5"/>
          <c:cat>
            <c:strRef>
              <c:f>Budget!$B$60:$B$72</c:f>
            </c:strRef>
          </c:cat>
          <c:val>
            <c:numRef>
              <c:f>Budget!$H$60:$H$72</c:f>
              <c:numCache/>
            </c:numRef>
          </c:val>
        </c:ser>
        <c:axId val="1371468138"/>
        <c:axId val="1175244961"/>
      </c:barChart>
      <c:catAx>
        <c:axId val="13714681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800">
                <a:solidFill>
                  <a:srgbClr val="000000"/>
                </a:solidFill>
                <a:latin typeface="+mn-lt"/>
              </a:defRPr>
            </a:pPr>
          </a:p>
        </c:txPr>
        <c:crossAx val="1175244961"/>
      </c:catAx>
      <c:valAx>
        <c:axId val="11752449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7146813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C0BCB8"/>
              </a:solidFill>
            </c:spPr>
          </c:dPt>
          <c:dPt>
            <c:idx val="1"/>
            <c:spPr>
              <a:solidFill>
                <a:srgbClr val="DACFC5"/>
              </a:solidFill>
            </c:spPr>
          </c:dPt>
          <c:dPt>
            <c:idx val="2"/>
            <c:spPr>
              <a:solidFill>
                <a:srgbClr val="BBBDCC"/>
              </a:solidFill>
            </c:spPr>
          </c:dPt>
          <c:dPt>
            <c:idx val="3"/>
            <c:spPr>
              <a:solidFill>
                <a:srgbClr val="B0B0AE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Budget!$B$12:$B$15</c:f>
            </c:strRef>
          </c:cat>
          <c:val>
            <c:numRef>
              <c:f>Budget!$F$12:$F$15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DACFC5"/>
            </a:solidFill>
            <a:ln cmpd="sng">
              <a:solidFill>
                <a:srgbClr val="000000"/>
              </a:solidFill>
            </a:ln>
          </c:spPr>
          <c:cat>
            <c:strRef>
              <c:f>Charts!$B$3:$B$7</c:f>
            </c:strRef>
          </c:cat>
          <c:val>
            <c:numRef>
              <c:f>Charts!$C$3:$C$7</c:f>
              <c:numCache/>
            </c:numRef>
          </c:val>
        </c:ser>
        <c:ser>
          <c:idx val="1"/>
          <c:order val="1"/>
          <c:spPr>
            <a:solidFill>
              <a:srgbClr val="C4B0B2"/>
            </a:solidFill>
            <a:ln cmpd="sng">
              <a:solidFill>
                <a:srgbClr val="000000"/>
              </a:solidFill>
            </a:ln>
          </c:spPr>
          <c:cat>
            <c:strRef>
              <c:f>Charts!$B$3:$B$7</c:f>
            </c:strRef>
          </c:cat>
          <c:val>
            <c:numRef>
              <c:f>Charts!$D$3:$D$7</c:f>
              <c:numCache/>
            </c:numRef>
          </c:val>
        </c:ser>
        <c:axId val="2131328353"/>
        <c:axId val="856784561"/>
      </c:barChart>
      <c:catAx>
        <c:axId val="21313283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6784561"/>
      </c:catAx>
      <c:valAx>
        <c:axId val="8567845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</a:p>
        </c:txPr>
        <c:crossAx val="2131328353"/>
        <c:crosses val="max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BBBDCC"/>
              </a:solidFill>
            </c:spPr>
          </c:dPt>
          <c:dPt>
            <c:idx val="1"/>
            <c:spPr>
              <a:solidFill>
                <a:srgbClr val="DACFC5"/>
              </a:solidFill>
            </c:spPr>
          </c:dPt>
          <c:dPt>
            <c:idx val="2"/>
            <c:spPr>
              <a:solidFill>
                <a:srgbClr val="B0B0AE"/>
              </a:solidFill>
            </c:spPr>
          </c:dPt>
          <c:dPt>
            <c:idx val="3"/>
            <c:spPr>
              <a:solidFill>
                <a:srgbClr val="F1F0EA"/>
              </a:solidFill>
            </c:spPr>
          </c:dPt>
          <c:dPt>
            <c:idx val="4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Charts!$G$2:$G$6</c:f>
            </c:strRef>
          </c:cat>
          <c:val>
            <c:numRef>
              <c:f>Charts!$H$2:$H$6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10</xdr:row>
      <xdr:rowOff>28575</xdr:rowOff>
    </xdr:from>
    <xdr:ext cx="5734050" cy="3390900"/>
    <xdr:graphicFrame>
      <xdr:nvGraphicFramePr>
        <xdr:cNvPr id="1" name="Chart 1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28575</xdr:colOff>
      <xdr:row>10</xdr:row>
      <xdr:rowOff>28575</xdr:rowOff>
    </xdr:from>
    <xdr:ext cx="5676900" cy="3390900"/>
    <xdr:graphicFrame>
      <xdr:nvGraphicFramePr>
        <xdr:cNvPr id="2" name="Chart 2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28575</xdr:colOff>
      <xdr:row>2</xdr:row>
      <xdr:rowOff>38100</xdr:rowOff>
    </xdr:from>
    <xdr:ext cx="5638800" cy="3257550"/>
    <xdr:graphicFrame>
      <xdr:nvGraphicFramePr>
        <xdr:cNvPr id="3" name="Chart 3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47625</xdr:colOff>
      <xdr:row>2</xdr:row>
      <xdr:rowOff>66675</xdr:rowOff>
    </xdr:from>
    <xdr:ext cx="5676900" cy="3200400"/>
    <xdr:graphicFrame>
      <xdr:nvGraphicFramePr>
        <xdr:cNvPr id="4" name="Chart 4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3.25"/>
    <col customWidth="1" min="3" max="3" width="18.88"/>
    <col customWidth="1" min="4" max="6" width="9.5"/>
    <col customWidth="1" min="7" max="7" width="1.38"/>
    <col customWidth="1" min="8" max="8" width="3.25"/>
    <col customWidth="1" min="9" max="9" width="25.13"/>
    <col customWidth="1" min="10" max="12" width="11.38"/>
    <col customWidth="1" min="13" max="13" width="1.38"/>
    <col customWidth="1" min="14" max="14" width="3.25"/>
    <col customWidth="1" min="15" max="15" width="25.13"/>
    <col customWidth="1" min="16" max="18" width="11.38"/>
    <col customWidth="1" min="19" max="19" width="4.5"/>
  </cols>
  <sheetData>
    <row r="1" ht="15.0" customHeight="1"/>
    <row r="2" ht="60.0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>
        <f>TODAY()</f>
        <v>45776</v>
      </c>
      <c r="Q2" s="2"/>
      <c r="R2" s="4"/>
    </row>
    <row r="3" ht="37.5" customHeight="1">
      <c r="A3" s="5"/>
      <c r="B3" s="6"/>
      <c r="P3" s="6"/>
      <c r="R3" s="7"/>
      <c r="S3" s="5"/>
    </row>
    <row r="4" ht="7.5" customHeight="1">
      <c r="A4" s="5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/>
      <c r="Q4" s="9"/>
      <c r="R4" s="10"/>
      <c r="S4" s="5"/>
    </row>
    <row r="5" ht="11.2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11.25" customHeight="1"/>
    <row r="7" ht="26.25" customHeight="1">
      <c r="B7" s="12" t="s">
        <v>1</v>
      </c>
      <c r="C7" s="13"/>
      <c r="D7" s="13"/>
      <c r="E7" s="13"/>
      <c r="F7" s="14"/>
      <c r="G7" s="15"/>
      <c r="H7" s="16" t="s">
        <v>2</v>
      </c>
      <c r="I7" s="17"/>
      <c r="J7" s="18" t="s">
        <v>3</v>
      </c>
      <c r="K7" s="18" t="s">
        <v>4</v>
      </c>
      <c r="L7" s="17"/>
      <c r="M7" s="15"/>
      <c r="N7" s="16" t="s">
        <v>5</v>
      </c>
      <c r="O7" s="17"/>
      <c r="P7" s="17"/>
      <c r="Q7" s="18" t="s">
        <v>3</v>
      </c>
      <c r="R7" s="18" t="s">
        <v>4</v>
      </c>
    </row>
    <row r="8" ht="22.5" customHeight="1">
      <c r="B8" s="19" t="s">
        <v>6</v>
      </c>
      <c r="C8" s="20"/>
      <c r="D8" s="21">
        <v>45758.0</v>
      </c>
      <c r="E8" s="22"/>
      <c r="F8" s="23"/>
      <c r="G8" s="24"/>
      <c r="H8" s="25" t="s">
        <v>7</v>
      </c>
      <c r="I8" s="26"/>
      <c r="J8" s="27">
        <v>3550.0</v>
      </c>
      <c r="K8" s="28">
        <v>3400.0</v>
      </c>
      <c r="L8" s="29"/>
      <c r="M8" s="24"/>
      <c r="N8" s="25" t="s">
        <v>8</v>
      </c>
      <c r="O8" s="30"/>
      <c r="P8" s="26"/>
      <c r="Q8" s="27">
        <v>1000.0</v>
      </c>
      <c r="R8" s="31">
        <v>950.0</v>
      </c>
    </row>
    <row r="9" ht="22.5" customHeight="1">
      <c r="B9" s="32" t="s">
        <v>9</v>
      </c>
      <c r="C9" s="33"/>
      <c r="D9" s="34">
        <v>45777.0</v>
      </c>
      <c r="E9" s="35"/>
      <c r="F9" s="36"/>
      <c r="G9" s="24"/>
      <c r="H9" s="37" t="s">
        <v>10</v>
      </c>
      <c r="I9" s="38"/>
      <c r="J9" s="39">
        <v>5000.0</v>
      </c>
      <c r="K9" s="40">
        <v>4800.0</v>
      </c>
      <c r="L9" s="41"/>
      <c r="M9" s="24"/>
      <c r="N9" s="37" t="s">
        <v>11</v>
      </c>
      <c r="O9" s="42"/>
      <c r="P9" s="38"/>
      <c r="Q9" s="39">
        <v>800.0</v>
      </c>
      <c r="R9" s="43">
        <v>820.0</v>
      </c>
    </row>
    <row r="10" ht="22.5" customHeight="1">
      <c r="B10" s="44"/>
      <c r="C10" s="33"/>
      <c r="D10" s="45" t="s">
        <v>3</v>
      </c>
      <c r="E10" s="33"/>
      <c r="F10" s="46" t="s">
        <v>4</v>
      </c>
      <c r="G10" s="24"/>
      <c r="H10" s="37" t="s">
        <v>12</v>
      </c>
      <c r="I10" s="38"/>
      <c r="J10" s="39">
        <v>700.0</v>
      </c>
      <c r="K10" s="40">
        <v>650.0</v>
      </c>
      <c r="L10" s="41"/>
      <c r="M10" s="24"/>
      <c r="N10" s="37" t="s">
        <v>13</v>
      </c>
      <c r="O10" s="42"/>
      <c r="P10" s="38"/>
      <c r="Q10" s="39">
        <v>400.0</v>
      </c>
      <c r="R10" s="43">
        <v>450.0</v>
      </c>
    </row>
    <row r="11" ht="22.5" customHeight="1">
      <c r="B11" s="47" t="s">
        <v>14</v>
      </c>
      <c r="C11" s="33"/>
      <c r="D11" s="48">
        <v>3000.0</v>
      </c>
      <c r="E11" s="33"/>
      <c r="F11" s="49">
        <v>2500.0</v>
      </c>
      <c r="G11" s="24"/>
      <c r="H11" s="37" t="s">
        <v>15</v>
      </c>
      <c r="I11" s="38"/>
      <c r="J11" s="39">
        <v>400.0</v>
      </c>
      <c r="K11" s="40">
        <v>450.0</v>
      </c>
      <c r="L11" s="41"/>
      <c r="M11" s="24"/>
      <c r="N11" s="37" t="s">
        <v>16</v>
      </c>
      <c r="O11" s="42"/>
      <c r="P11" s="38"/>
      <c r="Q11" s="39">
        <v>300.0</v>
      </c>
      <c r="R11" s="43">
        <v>320.0</v>
      </c>
    </row>
    <row r="12" ht="22.5" customHeight="1">
      <c r="B12" s="50" t="s">
        <v>2</v>
      </c>
      <c r="C12" s="33"/>
      <c r="D12" s="51">
        <f>J16</f>
        <v>12350</v>
      </c>
      <c r="E12" s="33"/>
      <c r="F12" s="52">
        <f>K16</f>
        <v>12200</v>
      </c>
      <c r="G12" s="24"/>
      <c r="H12" s="37" t="s">
        <v>17</v>
      </c>
      <c r="I12" s="38"/>
      <c r="J12" s="39">
        <v>1200.0</v>
      </c>
      <c r="K12" s="40">
        <v>1250.0</v>
      </c>
      <c r="L12" s="41"/>
      <c r="M12" s="24"/>
      <c r="N12" s="37" t="s">
        <v>18</v>
      </c>
      <c r="O12" s="42"/>
      <c r="P12" s="38"/>
      <c r="Q12" s="39">
        <v>500.0</v>
      </c>
      <c r="R12" s="43">
        <v>520.0</v>
      </c>
    </row>
    <row r="13" ht="22.5" customHeight="1">
      <c r="B13" s="47" t="s">
        <v>5</v>
      </c>
      <c r="C13" s="33"/>
      <c r="D13" s="53">
        <f>Q16</f>
        <v>3900</v>
      </c>
      <c r="E13" s="33"/>
      <c r="F13" s="54">
        <f>R16</f>
        <v>4040</v>
      </c>
      <c r="G13" s="24"/>
      <c r="H13" s="37" t="s">
        <v>19</v>
      </c>
      <c r="I13" s="38"/>
      <c r="J13" s="39">
        <v>800.0</v>
      </c>
      <c r="K13" s="40">
        <v>850.0</v>
      </c>
      <c r="L13" s="41"/>
      <c r="M13" s="24"/>
      <c r="N13" s="37" t="s">
        <v>20</v>
      </c>
      <c r="O13" s="42"/>
      <c r="P13" s="38"/>
      <c r="Q13" s="39">
        <v>400.0</v>
      </c>
      <c r="R13" s="43">
        <v>420.0</v>
      </c>
    </row>
    <row r="14" ht="22.5" customHeight="1">
      <c r="B14" s="50" t="s">
        <v>21</v>
      </c>
      <c r="C14" s="33"/>
      <c r="D14" s="55">
        <f>E33+J33</f>
        <v>5805</v>
      </c>
      <c r="E14" s="33"/>
      <c r="F14" s="52">
        <f>F33+K33</f>
        <v>5782</v>
      </c>
      <c r="G14" s="24"/>
      <c r="H14" s="37" t="s">
        <v>22</v>
      </c>
      <c r="I14" s="38"/>
      <c r="J14" s="39">
        <v>200.0</v>
      </c>
      <c r="K14" s="40">
        <v>250.0</v>
      </c>
      <c r="L14" s="41"/>
      <c r="M14" s="24"/>
      <c r="N14" s="37" t="s">
        <v>23</v>
      </c>
      <c r="O14" s="42"/>
      <c r="P14" s="38"/>
      <c r="Q14" s="39">
        <v>200.0</v>
      </c>
      <c r="R14" s="43">
        <v>250.0</v>
      </c>
    </row>
    <row r="15" ht="22.5" customHeight="1">
      <c r="B15" s="47" t="s">
        <v>24</v>
      </c>
      <c r="C15" s="33"/>
      <c r="D15" s="48">
        <f>Q33</f>
        <v>4950</v>
      </c>
      <c r="E15" s="33"/>
      <c r="F15" s="54">
        <f>R33</f>
        <v>4150</v>
      </c>
      <c r="G15" s="24"/>
      <c r="H15" s="37" t="s">
        <v>25</v>
      </c>
      <c r="I15" s="38"/>
      <c r="J15" s="39">
        <v>500.0</v>
      </c>
      <c r="K15" s="40">
        <v>550.0</v>
      </c>
      <c r="L15" s="41"/>
      <c r="M15" s="24"/>
      <c r="N15" s="37" t="s">
        <v>26</v>
      </c>
      <c r="O15" s="42"/>
      <c r="P15" s="38"/>
      <c r="Q15" s="39">
        <v>300.0</v>
      </c>
      <c r="R15" s="43">
        <v>310.0</v>
      </c>
    </row>
    <row r="16" ht="18.75" customHeight="1">
      <c r="B16" s="56" t="s">
        <v>27</v>
      </c>
      <c r="C16" s="57"/>
      <c r="D16" s="58">
        <f>D11+D12-D13-D14-D15</f>
        <v>695</v>
      </c>
      <c r="E16" s="57"/>
      <c r="F16" s="59">
        <f>F11+F12-F13-F14-F15</f>
        <v>728</v>
      </c>
      <c r="G16" s="24"/>
      <c r="H16" s="60" t="s">
        <v>28</v>
      </c>
      <c r="I16" s="61"/>
      <c r="J16" s="62">
        <f t="shared" ref="J16:K16" si="1">SUM(J8:J15)</f>
        <v>12350</v>
      </c>
      <c r="K16" s="63">
        <f t="shared" si="1"/>
        <v>12200</v>
      </c>
      <c r="L16" s="64"/>
      <c r="M16" s="24"/>
      <c r="N16" s="60" t="s">
        <v>28</v>
      </c>
      <c r="O16" s="65"/>
      <c r="P16" s="61"/>
      <c r="Q16" s="62">
        <f t="shared" ref="Q16:R16" si="2">SUM(Q8:Q15)</f>
        <v>3900</v>
      </c>
      <c r="R16" s="66">
        <f t="shared" si="2"/>
        <v>4040</v>
      </c>
    </row>
    <row r="17" ht="11.2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ht="11.25" customHeight="1"/>
    <row r="19" ht="26.25" customHeight="1">
      <c r="B19" s="67"/>
      <c r="C19" s="16" t="s">
        <v>29</v>
      </c>
      <c r="D19" s="18" t="s">
        <v>30</v>
      </c>
      <c r="E19" s="18" t="s">
        <v>3</v>
      </c>
      <c r="F19" s="18" t="s">
        <v>4</v>
      </c>
      <c r="G19" s="68"/>
      <c r="H19" s="67"/>
      <c r="I19" s="16" t="s">
        <v>31</v>
      </c>
      <c r="J19" s="18" t="s">
        <v>3</v>
      </c>
      <c r="K19" s="18" t="s">
        <v>4</v>
      </c>
      <c r="L19" s="18" t="s">
        <v>27</v>
      </c>
      <c r="M19" s="15"/>
      <c r="N19" s="67"/>
      <c r="O19" s="16" t="s">
        <v>24</v>
      </c>
      <c r="P19" s="18" t="s">
        <v>30</v>
      </c>
      <c r="Q19" s="18" t="s">
        <v>3</v>
      </c>
      <c r="R19" s="18" t="s">
        <v>4</v>
      </c>
    </row>
    <row r="20" ht="22.5" customHeight="1">
      <c r="B20" s="69" t="b">
        <v>0</v>
      </c>
      <c r="C20" s="70" t="s">
        <v>32</v>
      </c>
      <c r="D20" s="71" t="s">
        <v>33</v>
      </c>
      <c r="E20" s="27">
        <v>1500.0</v>
      </c>
      <c r="F20" s="31">
        <v>1500.0</v>
      </c>
      <c r="H20" s="69" t="b">
        <v>0</v>
      </c>
      <c r="I20" s="70" t="s">
        <v>34</v>
      </c>
      <c r="J20" s="27">
        <v>1200.0</v>
      </c>
      <c r="K20" s="72">
        <v>1150.0</v>
      </c>
      <c r="L20" s="31">
        <f t="shared" ref="L20:L32" si="3">IF(J20&gt;0,J20-K20,)</f>
        <v>50</v>
      </c>
      <c r="M20" s="24"/>
      <c r="N20" s="69" t="b">
        <v>1</v>
      </c>
      <c r="O20" s="70" t="s">
        <v>35</v>
      </c>
      <c r="P20" s="27" t="s">
        <v>36</v>
      </c>
      <c r="Q20" s="27">
        <v>500.0</v>
      </c>
      <c r="R20" s="31">
        <v>500.0</v>
      </c>
    </row>
    <row r="21" ht="22.5" customHeight="1">
      <c r="B21" s="73" t="b">
        <v>0</v>
      </c>
      <c r="C21" s="74" t="s">
        <v>37</v>
      </c>
      <c r="D21" s="75" t="s">
        <v>36</v>
      </c>
      <c r="E21" s="39">
        <v>120.0</v>
      </c>
      <c r="F21" s="43">
        <v>130.0</v>
      </c>
      <c r="H21" s="73" t="b">
        <v>0</v>
      </c>
      <c r="I21" s="74" t="s">
        <v>38</v>
      </c>
      <c r="J21" s="39">
        <v>150.0</v>
      </c>
      <c r="K21" s="76">
        <v>145.0</v>
      </c>
      <c r="L21" s="43">
        <f t="shared" si="3"/>
        <v>5</v>
      </c>
      <c r="M21" s="24"/>
      <c r="N21" s="73" t="b">
        <v>0</v>
      </c>
      <c r="O21" s="74" t="s">
        <v>39</v>
      </c>
      <c r="P21" s="39" t="s">
        <v>33</v>
      </c>
      <c r="Q21" s="39">
        <v>1000.0</v>
      </c>
      <c r="R21" s="43">
        <v>200.0</v>
      </c>
    </row>
    <row r="22" ht="22.5" customHeight="1">
      <c r="B22" s="73" t="b">
        <v>0</v>
      </c>
      <c r="C22" s="74" t="s">
        <v>40</v>
      </c>
      <c r="D22" s="75" t="s">
        <v>41</v>
      </c>
      <c r="E22" s="39">
        <v>50.0</v>
      </c>
      <c r="F22" s="43">
        <v>55.0</v>
      </c>
      <c r="H22" s="73" t="b">
        <v>0</v>
      </c>
      <c r="I22" s="74" t="s">
        <v>42</v>
      </c>
      <c r="J22" s="39">
        <v>200.0</v>
      </c>
      <c r="K22" s="76">
        <v>190.0</v>
      </c>
      <c r="L22" s="43">
        <f t="shared" si="3"/>
        <v>10</v>
      </c>
      <c r="M22" s="24"/>
      <c r="N22" s="73" t="b">
        <v>0</v>
      </c>
      <c r="O22" s="74" t="s">
        <v>43</v>
      </c>
      <c r="P22" s="39" t="s">
        <v>41</v>
      </c>
      <c r="Q22" s="39">
        <v>500.0</v>
      </c>
      <c r="R22" s="43">
        <v>250.0</v>
      </c>
    </row>
    <row r="23" ht="22.5" customHeight="1">
      <c r="B23" s="73" t="b">
        <v>0</v>
      </c>
      <c r="C23" s="74" t="s">
        <v>44</v>
      </c>
      <c r="D23" s="75" t="s">
        <v>45</v>
      </c>
      <c r="E23" s="39">
        <v>80.0</v>
      </c>
      <c r="F23" s="43">
        <v>75.0</v>
      </c>
      <c r="H23" s="73" t="b">
        <v>0</v>
      </c>
      <c r="I23" s="74" t="s">
        <v>46</v>
      </c>
      <c r="J23" s="39">
        <v>300.0</v>
      </c>
      <c r="K23" s="76">
        <v>280.0</v>
      </c>
      <c r="L23" s="43">
        <f t="shared" si="3"/>
        <v>20</v>
      </c>
      <c r="M23" s="24"/>
      <c r="N23" s="73" t="b">
        <v>1</v>
      </c>
      <c r="O23" s="74" t="s">
        <v>47</v>
      </c>
      <c r="P23" s="39" t="s">
        <v>45</v>
      </c>
      <c r="Q23" s="39">
        <v>500.0</v>
      </c>
      <c r="R23" s="43">
        <v>400.0</v>
      </c>
    </row>
    <row r="24" ht="22.5" customHeight="1">
      <c r="B24" s="73" t="b">
        <v>0</v>
      </c>
      <c r="C24" s="74" t="s">
        <v>48</v>
      </c>
      <c r="D24" s="75" t="s">
        <v>49</v>
      </c>
      <c r="E24" s="39">
        <v>60.0</v>
      </c>
      <c r="F24" s="43">
        <v>65.0</v>
      </c>
      <c r="H24" s="73" t="b">
        <v>0</v>
      </c>
      <c r="I24" s="74" t="s">
        <v>50</v>
      </c>
      <c r="J24" s="39">
        <v>100.0</v>
      </c>
      <c r="K24" s="76">
        <v>120.0</v>
      </c>
      <c r="L24" s="43">
        <f t="shared" si="3"/>
        <v>-20</v>
      </c>
      <c r="M24" s="24"/>
      <c r="N24" s="73" t="b">
        <v>1</v>
      </c>
      <c r="O24" s="74" t="s">
        <v>51</v>
      </c>
      <c r="P24" s="39" t="s">
        <v>52</v>
      </c>
      <c r="Q24" s="39">
        <v>1000.0</v>
      </c>
      <c r="R24" s="43">
        <v>1000.0</v>
      </c>
    </row>
    <row r="25" ht="22.5" customHeight="1">
      <c r="B25" s="73" t="b">
        <v>0</v>
      </c>
      <c r="C25" s="74" t="s">
        <v>53</v>
      </c>
      <c r="D25" s="75" t="s">
        <v>54</v>
      </c>
      <c r="E25" s="39">
        <v>40.0</v>
      </c>
      <c r="F25" s="43">
        <v>42.0</v>
      </c>
      <c r="H25" s="73" t="b">
        <v>0</v>
      </c>
      <c r="I25" s="74" t="s">
        <v>55</v>
      </c>
      <c r="J25" s="39">
        <v>250.0</v>
      </c>
      <c r="K25" s="76">
        <v>240.0</v>
      </c>
      <c r="L25" s="43">
        <f t="shared" si="3"/>
        <v>10</v>
      </c>
      <c r="M25" s="24"/>
      <c r="N25" s="73" t="b">
        <v>1</v>
      </c>
      <c r="O25" s="74" t="s">
        <v>56</v>
      </c>
      <c r="P25" s="39" t="s">
        <v>57</v>
      </c>
      <c r="Q25" s="39">
        <v>1000.0</v>
      </c>
      <c r="R25" s="43">
        <v>1500.0</v>
      </c>
    </row>
    <row r="26" ht="22.5" customHeight="1">
      <c r="B26" s="73" t="b">
        <v>0</v>
      </c>
      <c r="C26" s="74" t="s">
        <v>58</v>
      </c>
      <c r="D26" s="75" t="s">
        <v>57</v>
      </c>
      <c r="E26" s="39">
        <v>30.0</v>
      </c>
      <c r="F26" s="43">
        <v>35.0</v>
      </c>
      <c r="H26" s="73" t="b">
        <v>0</v>
      </c>
      <c r="I26" s="74" t="s">
        <v>59</v>
      </c>
      <c r="J26" s="39">
        <v>100.0</v>
      </c>
      <c r="K26" s="76">
        <v>90.0</v>
      </c>
      <c r="L26" s="43">
        <f t="shared" si="3"/>
        <v>10</v>
      </c>
      <c r="M26" s="24"/>
      <c r="N26" s="73" t="b">
        <v>1</v>
      </c>
      <c r="O26" s="74" t="s">
        <v>60</v>
      </c>
      <c r="P26" s="39" t="s">
        <v>49</v>
      </c>
      <c r="Q26" s="39">
        <v>300.0</v>
      </c>
      <c r="R26" s="43">
        <v>150.0</v>
      </c>
    </row>
    <row r="27" ht="22.5" customHeight="1">
      <c r="B27" s="73" t="b">
        <v>0</v>
      </c>
      <c r="C27" s="74" t="s">
        <v>61</v>
      </c>
      <c r="D27" s="75" t="s">
        <v>62</v>
      </c>
      <c r="E27" s="39">
        <v>250.0</v>
      </c>
      <c r="F27" s="43">
        <v>260.0</v>
      </c>
      <c r="H27" s="73" t="b">
        <v>0</v>
      </c>
      <c r="I27" s="74" t="s">
        <v>5</v>
      </c>
      <c r="J27" s="39">
        <v>400.0</v>
      </c>
      <c r="K27" s="76">
        <v>400.0</v>
      </c>
      <c r="L27" s="43">
        <f t="shared" si="3"/>
        <v>0</v>
      </c>
      <c r="M27" s="24"/>
      <c r="N27" s="73" t="b">
        <v>1</v>
      </c>
      <c r="O27" s="74" t="s">
        <v>63</v>
      </c>
      <c r="P27" s="39" t="s">
        <v>54</v>
      </c>
      <c r="Q27" s="39">
        <v>150.0</v>
      </c>
      <c r="R27" s="43">
        <v>150.0</v>
      </c>
    </row>
    <row r="28" ht="22.5" customHeight="1">
      <c r="B28" s="73" t="b">
        <v>0</v>
      </c>
      <c r="C28" s="74" t="s">
        <v>64</v>
      </c>
      <c r="D28" s="75" t="s">
        <v>65</v>
      </c>
      <c r="E28" s="39">
        <v>400.0</v>
      </c>
      <c r="F28" s="43">
        <v>400.0</v>
      </c>
      <c r="H28" s="73" t="b">
        <v>0</v>
      </c>
      <c r="I28" s="74" t="s">
        <v>66</v>
      </c>
      <c r="J28" s="39">
        <v>150.0</v>
      </c>
      <c r="K28" s="76">
        <v>160.0</v>
      </c>
      <c r="L28" s="43">
        <f t="shared" si="3"/>
        <v>-10</v>
      </c>
      <c r="M28" s="24"/>
      <c r="N28" s="73" t="b">
        <v>0</v>
      </c>
      <c r="O28" s="74"/>
      <c r="P28" s="39"/>
      <c r="Q28" s="39"/>
      <c r="R28" s="43"/>
    </row>
    <row r="29" ht="22.5" customHeight="1">
      <c r="B29" s="73" t="b">
        <v>0</v>
      </c>
      <c r="C29" s="74" t="s">
        <v>67</v>
      </c>
      <c r="D29" s="75" t="s">
        <v>68</v>
      </c>
      <c r="E29" s="39">
        <v>300.0</v>
      </c>
      <c r="F29" s="43">
        <v>320.0</v>
      </c>
      <c r="H29" s="73" t="b">
        <v>0</v>
      </c>
      <c r="I29" s="74" t="s">
        <v>69</v>
      </c>
      <c r="J29" s="39">
        <v>50.0</v>
      </c>
      <c r="K29" s="76">
        <v>45.0</v>
      </c>
      <c r="L29" s="43">
        <f t="shared" si="3"/>
        <v>5</v>
      </c>
      <c r="M29" s="24"/>
      <c r="N29" s="73" t="b">
        <v>0</v>
      </c>
      <c r="O29" s="74"/>
      <c r="P29" s="39"/>
      <c r="Q29" s="39"/>
      <c r="R29" s="43"/>
    </row>
    <row r="30" ht="22.5" customHeight="1">
      <c r="B30" s="73" t="b">
        <v>0</v>
      </c>
      <c r="C30" s="74" t="s">
        <v>70</v>
      </c>
      <c r="D30" s="75" t="s">
        <v>71</v>
      </c>
      <c r="E30" s="39">
        <v>50.0</v>
      </c>
      <c r="F30" s="43">
        <v>50.0</v>
      </c>
      <c r="H30" s="73" t="b">
        <v>0</v>
      </c>
      <c r="I30" s="74"/>
      <c r="J30" s="39"/>
      <c r="K30" s="76"/>
      <c r="L30" s="43" t="str">
        <f t="shared" si="3"/>
        <v/>
      </c>
      <c r="M30" s="24"/>
      <c r="N30" s="73" t="b">
        <v>0</v>
      </c>
      <c r="O30" s="74"/>
      <c r="P30" s="39"/>
      <c r="Q30" s="39"/>
      <c r="R30" s="43"/>
    </row>
    <row r="31" ht="22.5" customHeight="1">
      <c r="B31" s="73" t="b">
        <v>0</v>
      </c>
      <c r="C31" s="74" t="s">
        <v>72</v>
      </c>
      <c r="D31" s="75" t="s">
        <v>73</v>
      </c>
      <c r="E31" s="39">
        <v>25.0</v>
      </c>
      <c r="F31" s="43">
        <v>30.0</v>
      </c>
      <c r="H31" s="73" t="b">
        <v>0</v>
      </c>
      <c r="I31" s="74"/>
      <c r="J31" s="39"/>
      <c r="K31" s="76"/>
      <c r="L31" s="43" t="str">
        <f t="shared" si="3"/>
        <v/>
      </c>
      <c r="M31" s="24"/>
      <c r="N31" s="73" t="b">
        <v>0</v>
      </c>
      <c r="O31" s="74"/>
      <c r="P31" s="39"/>
      <c r="Q31" s="39"/>
      <c r="R31" s="43"/>
    </row>
    <row r="32" ht="22.5" customHeight="1">
      <c r="B32" s="73" t="b">
        <v>0</v>
      </c>
      <c r="C32" s="74"/>
      <c r="D32" s="75"/>
      <c r="E32" s="39"/>
      <c r="F32" s="43"/>
      <c r="H32" s="73" t="b">
        <v>0</v>
      </c>
      <c r="I32" s="74"/>
      <c r="J32" s="39"/>
      <c r="K32" s="76"/>
      <c r="L32" s="43" t="str">
        <f t="shared" si="3"/>
        <v/>
      </c>
      <c r="M32" s="24"/>
      <c r="N32" s="73" t="b">
        <v>0</v>
      </c>
      <c r="O32" s="74"/>
      <c r="P32" s="39"/>
      <c r="Q32" s="39"/>
      <c r="R32" s="43"/>
    </row>
    <row r="33" ht="18.75" customHeight="1">
      <c r="B33" s="77"/>
      <c r="C33" s="78" t="s">
        <v>28</v>
      </c>
      <c r="D33" s="61"/>
      <c r="E33" s="62">
        <f t="shared" ref="E33:F33" si="4">SUM(E20:E32)</f>
        <v>2905</v>
      </c>
      <c r="F33" s="66">
        <f t="shared" si="4"/>
        <v>2962</v>
      </c>
      <c r="G33" s="24"/>
      <c r="H33" s="60" t="s">
        <v>28</v>
      </c>
      <c r="I33" s="61"/>
      <c r="J33" s="62">
        <f t="shared" ref="J33:K33" si="5">SUM(J20:J32)</f>
        <v>2900</v>
      </c>
      <c r="K33" s="62">
        <f t="shared" si="5"/>
        <v>2820</v>
      </c>
      <c r="L33" s="66">
        <f>SUM(L20:L27)</f>
        <v>85</v>
      </c>
      <c r="M33" s="24"/>
      <c r="N33" s="60" t="s">
        <v>28</v>
      </c>
      <c r="O33" s="65"/>
      <c r="P33" s="61"/>
      <c r="Q33" s="62">
        <f t="shared" ref="Q33:R33" si="6">SUM(Q20:Q32)</f>
        <v>4950</v>
      </c>
      <c r="R33" s="66">
        <f t="shared" si="6"/>
        <v>4150</v>
      </c>
    </row>
    <row r="34" ht="11.25" customHeight="1"/>
    <row r="35" ht="11.25" customHeight="1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ht="26.25" customHeight="1">
      <c r="B36" s="80" t="s">
        <v>74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</row>
    <row r="37" ht="22.5" customHeight="1">
      <c r="B37" s="83" t="s">
        <v>75</v>
      </c>
      <c r="C37" s="26"/>
      <c r="D37" s="84" t="s">
        <v>76</v>
      </c>
      <c r="E37" s="26"/>
      <c r="F37" s="84" t="s">
        <v>77</v>
      </c>
      <c r="G37" s="30"/>
      <c r="H37" s="30"/>
      <c r="I37" s="26"/>
      <c r="J37" s="85" t="s">
        <v>78</v>
      </c>
      <c r="K37" s="30"/>
      <c r="L37" s="30"/>
      <c r="M37" s="30"/>
      <c r="N37" s="30"/>
      <c r="O37" s="30"/>
      <c r="P37" s="30"/>
      <c r="Q37" s="30"/>
      <c r="R37" s="29"/>
    </row>
    <row r="38" ht="22.5" customHeight="1">
      <c r="B38" s="86">
        <v>45745.0</v>
      </c>
      <c r="C38" s="38"/>
      <c r="D38" s="87">
        <v>60.0</v>
      </c>
      <c r="E38" s="38"/>
      <c r="F38" s="40" t="s">
        <v>34</v>
      </c>
      <c r="G38" s="42"/>
      <c r="H38" s="42"/>
      <c r="I38" s="38"/>
      <c r="J38" s="88"/>
      <c r="K38" s="42"/>
      <c r="L38" s="42"/>
      <c r="M38" s="42"/>
      <c r="N38" s="42"/>
      <c r="O38" s="42"/>
      <c r="P38" s="42"/>
      <c r="Q38" s="42"/>
      <c r="R38" s="41"/>
    </row>
    <row r="39" ht="22.5" customHeight="1">
      <c r="B39" s="86">
        <v>45912.0</v>
      </c>
      <c r="C39" s="38"/>
      <c r="D39" s="89">
        <v>250.0</v>
      </c>
      <c r="E39" s="38"/>
      <c r="F39" s="40" t="s">
        <v>42</v>
      </c>
      <c r="G39" s="42"/>
      <c r="H39" s="42"/>
      <c r="I39" s="38"/>
      <c r="J39" s="88"/>
      <c r="K39" s="42"/>
      <c r="L39" s="42"/>
      <c r="M39" s="42"/>
      <c r="N39" s="42"/>
      <c r="O39" s="42"/>
      <c r="P39" s="42"/>
      <c r="Q39" s="42"/>
      <c r="R39" s="41"/>
    </row>
    <row r="40" ht="22.5" customHeight="1">
      <c r="B40" s="86">
        <v>45506.0</v>
      </c>
      <c r="C40" s="38"/>
      <c r="D40" s="89">
        <v>250333.0</v>
      </c>
      <c r="E40" s="38"/>
      <c r="F40" s="40" t="s">
        <v>46</v>
      </c>
      <c r="G40" s="42"/>
      <c r="H40" s="42"/>
      <c r="I40" s="38"/>
      <c r="J40" s="88"/>
      <c r="K40" s="42"/>
      <c r="L40" s="42"/>
      <c r="M40" s="42"/>
      <c r="N40" s="42"/>
      <c r="O40" s="42"/>
      <c r="P40" s="42"/>
      <c r="Q40" s="42"/>
      <c r="R40" s="41"/>
    </row>
    <row r="41" ht="22.5" customHeight="1">
      <c r="B41" s="86">
        <v>46081.0</v>
      </c>
      <c r="C41" s="38"/>
      <c r="D41" s="89">
        <v>250.0</v>
      </c>
      <c r="E41" s="38"/>
      <c r="F41" s="40" t="s">
        <v>55</v>
      </c>
      <c r="G41" s="42"/>
      <c r="H41" s="42"/>
      <c r="I41" s="38"/>
      <c r="J41" s="88"/>
      <c r="K41" s="42"/>
      <c r="L41" s="42"/>
      <c r="M41" s="42"/>
      <c r="N41" s="42"/>
      <c r="O41" s="42"/>
      <c r="P41" s="42"/>
      <c r="Q41" s="42"/>
      <c r="R41" s="41"/>
    </row>
    <row r="42" ht="22.5" customHeight="1">
      <c r="B42" s="86">
        <v>45828.0</v>
      </c>
      <c r="C42" s="38"/>
      <c r="D42" s="87">
        <v>550.0</v>
      </c>
      <c r="E42" s="38"/>
      <c r="F42" s="40" t="s">
        <v>66</v>
      </c>
      <c r="G42" s="42"/>
      <c r="H42" s="42"/>
      <c r="I42" s="38"/>
      <c r="J42" s="88"/>
      <c r="K42" s="42"/>
      <c r="L42" s="42"/>
      <c r="M42" s="42"/>
      <c r="N42" s="42"/>
      <c r="O42" s="42"/>
      <c r="P42" s="42"/>
      <c r="Q42" s="42"/>
      <c r="R42" s="41"/>
    </row>
    <row r="43" ht="22.5" customHeight="1">
      <c r="B43" s="90"/>
      <c r="C43" s="38"/>
      <c r="D43" s="87"/>
      <c r="E43" s="38"/>
      <c r="F43" s="40"/>
      <c r="G43" s="42"/>
      <c r="H43" s="42"/>
      <c r="I43" s="38"/>
      <c r="J43" s="88"/>
      <c r="K43" s="42"/>
      <c r="L43" s="42"/>
      <c r="M43" s="42"/>
      <c r="N43" s="42"/>
      <c r="O43" s="42"/>
      <c r="P43" s="42"/>
      <c r="Q43" s="42"/>
      <c r="R43" s="41"/>
    </row>
    <row r="44" ht="22.5" customHeight="1">
      <c r="B44" s="90"/>
      <c r="C44" s="38"/>
      <c r="D44" s="87"/>
      <c r="E44" s="38"/>
      <c r="F44" s="40"/>
      <c r="G44" s="42"/>
      <c r="H44" s="42"/>
      <c r="I44" s="38"/>
      <c r="J44" s="88"/>
      <c r="K44" s="42"/>
      <c r="L44" s="42"/>
      <c r="M44" s="42"/>
      <c r="N44" s="42"/>
      <c r="O44" s="42"/>
      <c r="P44" s="42"/>
      <c r="Q44" s="42"/>
      <c r="R44" s="41"/>
    </row>
    <row r="45" ht="22.5" customHeight="1">
      <c r="B45" s="90"/>
      <c r="C45" s="38"/>
      <c r="D45" s="87"/>
      <c r="E45" s="38"/>
      <c r="F45" s="40"/>
      <c r="G45" s="42"/>
      <c r="H45" s="42"/>
      <c r="I45" s="38"/>
      <c r="J45" s="88"/>
      <c r="K45" s="42"/>
      <c r="L45" s="42"/>
      <c r="M45" s="42"/>
      <c r="N45" s="42"/>
      <c r="O45" s="42"/>
      <c r="P45" s="42"/>
      <c r="Q45" s="42"/>
      <c r="R45" s="41"/>
    </row>
    <row r="46" ht="22.5" customHeight="1">
      <c r="B46" s="90"/>
      <c r="C46" s="38"/>
      <c r="D46" s="87"/>
      <c r="E46" s="38"/>
      <c r="F46" s="40"/>
      <c r="G46" s="42"/>
      <c r="H46" s="42"/>
      <c r="I46" s="38"/>
      <c r="J46" s="88"/>
      <c r="K46" s="42"/>
      <c r="L46" s="42"/>
      <c r="M46" s="42"/>
      <c r="N46" s="42"/>
      <c r="O46" s="42"/>
      <c r="P46" s="42"/>
      <c r="Q46" s="42"/>
      <c r="R46" s="41"/>
    </row>
    <row r="47" ht="22.5" customHeight="1">
      <c r="B47" s="90"/>
      <c r="C47" s="38"/>
      <c r="D47" s="87"/>
      <c r="E47" s="38"/>
      <c r="F47" s="40"/>
      <c r="G47" s="42"/>
      <c r="H47" s="42"/>
      <c r="I47" s="38"/>
      <c r="J47" s="88"/>
      <c r="K47" s="42"/>
      <c r="L47" s="42"/>
      <c r="M47" s="42"/>
      <c r="N47" s="42"/>
      <c r="O47" s="42"/>
      <c r="P47" s="42"/>
      <c r="Q47" s="42"/>
      <c r="R47" s="41"/>
    </row>
    <row r="48" ht="22.5" customHeight="1">
      <c r="B48" s="90"/>
      <c r="C48" s="38"/>
      <c r="D48" s="87"/>
      <c r="E48" s="38"/>
      <c r="F48" s="40"/>
      <c r="G48" s="42"/>
      <c r="H48" s="42"/>
      <c r="I48" s="38"/>
      <c r="J48" s="88"/>
      <c r="K48" s="42"/>
      <c r="L48" s="42"/>
      <c r="M48" s="42"/>
      <c r="N48" s="42"/>
      <c r="O48" s="42"/>
      <c r="P48" s="42"/>
      <c r="Q48" s="42"/>
      <c r="R48" s="41"/>
    </row>
    <row r="49" ht="22.5" customHeight="1">
      <c r="B49" s="90"/>
      <c r="C49" s="38"/>
      <c r="D49" s="87"/>
      <c r="E49" s="38"/>
      <c r="F49" s="40"/>
      <c r="G49" s="42"/>
      <c r="H49" s="42"/>
      <c r="I49" s="38"/>
      <c r="J49" s="88"/>
      <c r="K49" s="42"/>
      <c r="L49" s="42"/>
      <c r="M49" s="42"/>
      <c r="N49" s="42"/>
      <c r="O49" s="42"/>
      <c r="P49" s="42"/>
      <c r="Q49" s="42"/>
      <c r="R49" s="41"/>
    </row>
    <row r="50" ht="22.5" customHeight="1">
      <c r="B50" s="90"/>
      <c r="C50" s="38"/>
      <c r="D50" s="87"/>
      <c r="E50" s="38"/>
      <c r="F50" s="40"/>
      <c r="G50" s="42"/>
      <c r="H50" s="42"/>
      <c r="I50" s="38"/>
      <c r="J50" s="88"/>
      <c r="K50" s="42"/>
      <c r="L50" s="42"/>
      <c r="M50" s="42"/>
      <c r="N50" s="42"/>
      <c r="O50" s="42"/>
      <c r="P50" s="42"/>
      <c r="Q50" s="42"/>
      <c r="R50" s="41"/>
    </row>
    <row r="51" ht="22.5" customHeight="1">
      <c r="B51" s="90"/>
      <c r="C51" s="38"/>
      <c r="D51" s="87"/>
      <c r="E51" s="38"/>
      <c r="F51" s="40"/>
      <c r="G51" s="42"/>
      <c r="H51" s="42"/>
      <c r="I51" s="38"/>
      <c r="J51" s="88"/>
      <c r="K51" s="42"/>
      <c r="L51" s="42"/>
      <c r="M51" s="42"/>
      <c r="N51" s="42"/>
      <c r="O51" s="42"/>
      <c r="P51" s="42"/>
      <c r="Q51" s="42"/>
      <c r="R51" s="41"/>
    </row>
    <row r="52" ht="22.5" customHeight="1">
      <c r="B52" s="90"/>
      <c r="C52" s="38"/>
      <c r="D52" s="87"/>
      <c r="E52" s="38"/>
      <c r="F52" s="40"/>
      <c r="G52" s="42"/>
      <c r="H52" s="42"/>
      <c r="I52" s="38"/>
      <c r="J52" s="88"/>
      <c r="K52" s="42"/>
      <c r="L52" s="42"/>
      <c r="M52" s="42"/>
      <c r="N52" s="42"/>
      <c r="O52" s="42"/>
      <c r="P52" s="42"/>
      <c r="Q52" s="42"/>
      <c r="R52" s="41"/>
    </row>
    <row r="53" ht="22.5" customHeight="1">
      <c r="B53" s="90"/>
      <c r="C53" s="38"/>
      <c r="D53" s="87"/>
      <c r="E53" s="38"/>
      <c r="F53" s="40"/>
      <c r="G53" s="42"/>
      <c r="H53" s="42"/>
      <c r="I53" s="38"/>
      <c r="J53" s="88"/>
      <c r="K53" s="42"/>
      <c r="L53" s="42"/>
      <c r="M53" s="42"/>
      <c r="N53" s="42"/>
      <c r="O53" s="42"/>
      <c r="P53" s="42"/>
      <c r="Q53" s="42"/>
      <c r="R53" s="41"/>
    </row>
    <row r="54" ht="22.5" customHeight="1">
      <c r="B54" s="90"/>
      <c r="C54" s="38"/>
      <c r="D54" s="87"/>
      <c r="E54" s="38"/>
      <c r="F54" s="40"/>
      <c r="G54" s="42"/>
      <c r="H54" s="42"/>
      <c r="I54" s="38"/>
      <c r="J54" s="88"/>
      <c r="K54" s="42"/>
      <c r="L54" s="42"/>
      <c r="M54" s="42"/>
      <c r="N54" s="42"/>
      <c r="O54" s="42"/>
      <c r="P54" s="42"/>
      <c r="Q54" s="42"/>
      <c r="R54" s="41"/>
    </row>
    <row r="55" ht="22.5" customHeight="1">
      <c r="B55" s="91"/>
      <c r="C55" s="61"/>
      <c r="D55" s="92"/>
      <c r="E55" s="61"/>
      <c r="F55" s="93"/>
      <c r="G55" s="65"/>
      <c r="H55" s="65"/>
      <c r="I55" s="61"/>
      <c r="J55" s="94"/>
      <c r="K55" s="65"/>
      <c r="L55" s="65"/>
      <c r="M55" s="65"/>
      <c r="N55" s="65"/>
      <c r="O55" s="65"/>
      <c r="P55" s="65"/>
      <c r="Q55" s="65"/>
      <c r="R55" s="64"/>
    </row>
    <row r="56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ht="11.25" customHeight="1"/>
    <row r="58" ht="26.25" customHeight="1">
      <c r="B58" s="80" t="s">
        <v>79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2"/>
    </row>
    <row r="59" ht="22.5" customHeight="1">
      <c r="B59" s="95" t="s">
        <v>77</v>
      </c>
      <c r="C59" s="30"/>
      <c r="D59" s="30"/>
      <c r="E59" s="26"/>
      <c r="F59" s="84" t="s">
        <v>76</v>
      </c>
      <c r="G59" s="30"/>
      <c r="H59" s="26"/>
      <c r="I59" s="84" t="s">
        <v>80</v>
      </c>
      <c r="J59" s="85" t="s">
        <v>78</v>
      </c>
      <c r="K59" s="30"/>
      <c r="L59" s="30"/>
      <c r="M59" s="30"/>
      <c r="N59" s="30"/>
      <c r="O59" s="30"/>
      <c r="P59" s="30"/>
      <c r="Q59" s="30"/>
      <c r="R59" s="29"/>
    </row>
    <row r="60" ht="22.5" customHeight="1">
      <c r="B60" s="96" t="s">
        <v>34</v>
      </c>
      <c r="C60" s="42"/>
      <c r="D60" s="42"/>
      <c r="E60" s="38"/>
      <c r="F60" s="97">
        <v>60.0</v>
      </c>
      <c r="G60" s="42"/>
      <c r="H60" s="38"/>
      <c r="I60" s="98">
        <f t="shared" ref="I60:I72" si="7">IF(F60&gt;0,(F60/(SUM($F$60:F74))),)</f>
        <v>0.06282722513</v>
      </c>
      <c r="J60" s="88"/>
      <c r="K60" s="42"/>
      <c r="L60" s="42"/>
      <c r="M60" s="42"/>
      <c r="N60" s="42"/>
      <c r="O60" s="42"/>
      <c r="P60" s="42"/>
      <c r="Q60" s="42"/>
      <c r="R60" s="41"/>
    </row>
    <row r="61" ht="22.5" customHeight="1">
      <c r="B61" s="96" t="s">
        <v>42</v>
      </c>
      <c r="C61" s="42"/>
      <c r="D61" s="42"/>
      <c r="E61" s="38"/>
      <c r="F61" s="97">
        <v>200.0</v>
      </c>
      <c r="G61" s="42"/>
      <c r="H61" s="38"/>
      <c r="I61" s="98">
        <f t="shared" si="7"/>
        <v>0.2094240838</v>
      </c>
      <c r="J61" s="88"/>
      <c r="K61" s="42"/>
      <c r="L61" s="42"/>
      <c r="M61" s="42"/>
      <c r="N61" s="42"/>
      <c r="O61" s="42"/>
      <c r="P61" s="42"/>
      <c r="Q61" s="42"/>
      <c r="R61" s="41"/>
    </row>
    <row r="62" ht="22.5" customHeight="1">
      <c r="B62" s="96" t="s">
        <v>42</v>
      </c>
      <c r="C62" s="42"/>
      <c r="D62" s="42"/>
      <c r="E62" s="38"/>
      <c r="F62" s="97">
        <v>150.0</v>
      </c>
      <c r="G62" s="42"/>
      <c r="H62" s="38"/>
      <c r="I62" s="98">
        <f t="shared" si="7"/>
        <v>0.1570680628</v>
      </c>
      <c r="J62" s="88"/>
      <c r="K62" s="42"/>
      <c r="L62" s="42"/>
      <c r="M62" s="42"/>
      <c r="N62" s="42"/>
      <c r="O62" s="42"/>
      <c r="P62" s="42"/>
      <c r="Q62" s="42"/>
      <c r="R62" s="41"/>
    </row>
    <row r="63" ht="22.5" customHeight="1">
      <c r="B63" s="96" t="s">
        <v>46</v>
      </c>
      <c r="C63" s="42"/>
      <c r="D63" s="42"/>
      <c r="E63" s="38"/>
      <c r="F63" s="97">
        <v>225.0</v>
      </c>
      <c r="G63" s="42"/>
      <c r="H63" s="38"/>
      <c r="I63" s="98">
        <f t="shared" si="7"/>
        <v>0.2356020942</v>
      </c>
      <c r="J63" s="88"/>
      <c r="K63" s="42"/>
      <c r="L63" s="42"/>
      <c r="M63" s="42"/>
      <c r="N63" s="42"/>
      <c r="O63" s="42"/>
      <c r="P63" s="42"/>
      <c r="Q63" s="42"/>
      <c r="R63" s="41"/>
    </row>
    <row r="64" ht="22.5" customHeight="1">
      <c r="B64" s="96" t="s">
        <v>50</v>
      </c>
      <c r="C64" s="42"/>
      <c r="D64" s="42"/>
      <c r="E64" s="38"/>
      <c r="F64" s="97">
        <v>80.0</v>
      </c>
      <c r="G64" s="42"/>
      <c r="H64" s="38"/>
      <c r="I64" s="98">
        <f t="shared" si="7"/>
        <v>0.08376963351</v>
      </c>
      <c r="J64" s="88"/>
      <c r="K64" s="42"/>
      <c r="L64" s="42"/>
      <c r="M64" s="42"/>
      <c r="N64" s="42"/>
      <c r="O64" s="42"/>
      <c r="P64" s="42"/>
      <c r="Q64" s="42"/>
      <c r="R64" s="41"/>
    </row>
    <row r="65" ht="22.5" customHeight="1">
      <c r="B65" s="96" t="s">
        <v>66</v>
      </c>
      <c r="C65" s="42"/>
      <c r="D65" s="42"/>
      <c r="E65" s="38"/>
      <c r="F65" s="97">
        <v>90.0</v>
      </c>
      <c r="G65" s="42"/>
      <c r="H65" s="38"/>
      <c r="I65" s="98">
        <f t="shared" si="7"/>
        <v>0.0942408377</v>
      </c>
      <c r="J65" s="88"/>
      <c r="K65" s="42"/>
      <c r="L65" s="42"/>
      <c r="M65" s="42"/>
      <c r="N65" s="42"/>
      <c r="O65" s="42"/>
      <c r="P65" s="42"/>
      <c r="Q65" s="42"/>
      <c r="R65" s="41"/>
    </row>
    <row r="66" ht="22.5" customHeight="1">
      <c r="B66" s="96" t="s">
        <v>66</v>
      </c>
      <c r="C66" s="42"/>
      <c r="D66" s="42"/>
      <c r="E66" s="38"/>
      <c r="F66" s="97">
        <v>150.0</v>
      </c>
      <c r="G66" s="42"/>
      <c r="H66" s="38"/>
      <c r="I66" s="98">
        <f t="shared" si="7"/>
        <v>0.1570680628</v>
      </c>
      <c r="J66" s="88"/>
      <c r="K66" s="42"/>
      <c r="L66" s="42"/>
      <c r="M66" s="42"/>
      <c r="N66" s="42"/>
      <c r="O66" s="42"/>
      <c r="P66" s="42"/>
      <c r="Q66" s="42"/>
      <c r="R66" s="41"/>
    </row>
    <row r="67" ht="22.5" customHeight="1">
      <c r="B67" s="96"/>
      <c r="C67" s="42"/>
      <c r="D67" s="42"/>
      <c r="E67" s="38"/>
      <c r="F67" s="97"/>
      <c r="G67" s="42"/>
      <c r="H67" s="38"/>
      <c r="I67" s="98" t="str">
        <f t="shared" si="7"/>
        <v/>
      </c>
      <c r="J67" s="88"/>
      <c r="K67" s="42"/>
      <c r="L67" s="42"/>
      <c r="M67" s="42"/>
      <c r="N67" s="42"/>
      <c r="O67" s="42"/>
      <c r="P67" s="42"/>
      <c r="Q67" s="42"/>
      <c r="R67" s="41"/>
    </row>
    <row r="68" ht="22.5" customHeight="1">
      <c r="B68" s="96"/>
      <c r="C68" s="42"/>
      <c r="D68" s="42"/>
      <c r="E68" s="38"/>
      <c r="F68" s="97"/>
      <c r="G68" s="42"/>
      <c r="H68" s="38"/>
      <c r="I68" s="98" t="str">
        <f t="shared" si="7"/>
        <v/>
      </c>
      <c r="J68" s="88"/>
      <c r="K68" s="42"/>
      <c r="L68" s="42"/>
      <c r="M68" s="42"/>
      <c r="N68" s="42"/>
      <c r="O68" s="42"/>
      <c r="P68" s="42"/>
      <c r="Q68" s="42"/>
      <c r="R68" s="41"/>
    </row>
    <row r="69" ht="22.5" customHeight="1">
      <c r="B69" s="96"/>
      <c r="C69" s="42"/>
      <c r="D69" s="42"/>
      <c r="E69" s="38"/>
      <c r="F69" s="97"/>
      <c r="G69" s="42"/>
      <c r="H69" s="38"/>
      <c r="I69" s="98" t="str">
        <f t="shared" si="7"/>
        <v/>
      </c>
      <c r="J69" s="88"/>
      <c r="K69" s="42"/>
      <c r="L69" s="42"/>
      <c r="M69" s="42"/>
      <c r="N69" s="42"/>
      <c r="O69" s="42"/>
      <c r="P69" s="42"/>
      <c r="Q69" s="42"/>
      <c r="R69" s="41"/>
    </row>
    <row r="70" ht="22.5" customHeight="1">
      <c r="B70" s="96"/>
      <c r="C70" s="42"/>
      <c r="D70" s="42"/>
      <c r="E70" s="38"/>
      <c r="F70" s="97"/>
      <c r="G70" s="42"/>
      <c r="H70" s="38"/>
      <c r="I70" s="98" t="str">
        <f t="shared" si="7"/>
        <v/>
      </c>
      <c r="J70" s="88"/>
      <c r="K70" s="42"/>
      <c r="L70" s="42"/>
      <c r="M70" s="42"/>
      <c r="N70" s="42"/>
      <c r="O70" s="42"/>
      <c r="P70" s="42"/>
      <c r="Q70" s="42"/>
      <c r="R70" s="41"/>
    </row>
    <row r="71" ht="22.5" customHeight="1">
      <c r="B71" s="96"/>
      <c r="C71" s="42"/>
      <c r="D71" s="42"/>
      <c r="E71" s="38"/>
      <c r="F71" s="97"/>
      <c r="G71" s="42"/>
      <c r="H71" s="38"/>
      <c r="I71" s="98" t="str">
        <f t="shared" si="7"/>
        <v/>
      </c>
      <c r="J71" s="88"/>
      <c r="K71" s="42"/>
      <c r="L71" s="42"/>
      <c r="M71" s="42"/>
      <c r="N71" s="42"/>
      <c r="O71" s="42"/>
      <c r="P71" s="42"/>
      <c r="Q71" s="42"/>
      <c r="R71" s="41"/>
    </row>
    <row r="72" ht="22.5" customHeight="1">
      <c r="B72" s="99"/>
      <c r="C72" s="65"/>
      <c r="D72" s="65"/>
      <c r="E72" s="61"/>
      <c r="F72" s="100"/>
      <c r="G72" s="65"/>
      <c r="H72" s="61"/>
      <c r="I72" s="101" t="str">
        <f t="shared" si="7"/>
        <v/>
      </c>
      <c r="J72" s="94"/>
      <c r="K72" s="65"/>
      <c r="L72" s="65"/>
      <c r="M72" s="65"/>
      <c r="N72" s="65"/>
      <c r="O72" s="65"/>
      <c r="P72" s="65"/>
      <c r="Q72" s="65"/>
      <c r="R72" s="64"/>
    </row>
    <row r="73" ht="11.25" customHeigh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ht="11.25" customHeight="1"/>
  </sheetData>
  <mergeCells count="174">
    <mergeCell ref="N14:P14"/>
    <mergeCell ref="N15:P15"/>
    <mergeCell ref="N7:P7"/>
    <mergeCell ref="N8:P8"/>
    <mergeCell ref="N9:P9"/>
    <mergeCell ref="N10:P10"/>
    <mergeCell ref="N11:P11"/>
    <mergeCell ref="N12:P12"/>
    <mergeCell ref="N13:P13"/>
    <mergeCell ref="H7:I7"/>
    <mergeCell ref="H8:I8"/>
    <mergeCell ref="H9:I9"/>
    <mergeCell ref="B2:O4"/>
    <mergeCell ref="P2:R4"/>
    <mergeCell ref="B7:F7"/>
    <mergeCell ref="K7:L7"/>
    <mergeCell ref="B8:C8"/>
    <mergeCell ref="D8:F8"/>
    <mergeCell ref="K8:L8"/>
    <mergeCell ref="B9:C9"/>
    <mergeCell ref="D9:F9"/>
    <mergeCell ref="K9:L9"/>
    <mergeCell ref="B10:C10"/>
    <mergeCell ref="D10:E10"/>
    <mergeCell ref="H10:I10"/>
    <mergeCell ref="K10:L10"/>
    <mergeCell ref="B11:C11"/>
    <mergeCell ref="D11:E11"/>
    <mergeCell ref="H11:I11"/>
    <mergeCell ref="K11:L11"/>
    <mergeCell ref="D12:E12"/>
    <mergeCell ref="H12:I12"/>
    <mergeCell ref="K12:L12"/>
    <mergeCell ref="K13:L13"/>
    <mergeCell ref="K14:L14"/>
    <mergeCell ref="K15:L15"/>
    <mergeCell ref="K16:L16"/>
    <mergeCell ref="B15:C15"/>
    <mergeCell ref="D15:E15"/>
    <mergeCell ref="H15:I15"/>
    <mergeCell ref="B16:C16"/>
    <mergeCell ref="D16:E16"/>
    <mergeCell ref="H16:I16"/>
    <mergeCell ref="N16:P16"/>
    <mergeCell ref="B12:C12"/>
    <mergeCell ref="B13:C13"/>
    <mergeCell ref="D13:E13"/>
    <mergeCell ref="H13:I13"/>
    <mergeCell ref="B14:C14"/>
    <mergeCell ref="D14:E14"/>
    <mergeCell ref="H14:I14"/>
    <mergeCell ref="J43:R43"/>
    <mergeCell ref="J44:R44"/>
    <mergeCell ref="B42:C42"/>
    <mergeCell ref="B43:C43"/>
    <mergeCell ref="D43:E43"/>
    <mergeCell ref="F43:I43"/>
    <mergeCell ref="B44:C44"/>
    <mergeCell ref="D44:E44"/>
    <mergeCell ref="F44:I44"/>
    <mergeCell ref="B45:C45"/>
    <mergeCell ref="D45:E45"/>
    <mergeCell ref="F45:I45"/>
    <mergeCell ref="J45:R45"/>
    <mergeCell ref="B46:C46"/>
    <mergeCell ref="D46:E46"/>
    <mergeCell ref="F46:I46"/>
    <mergeCell ref="J46:R46"/>
    <mergeCell ref="D47:E47"/>
    <mergeCell ref="F47:I47"/>
    <mergeCell ref="J47:R47"/>
    <mergeCell ref="J48:R48"/>
    <mergeCell ref="J49:R49"/>
    <mergeCell ref="B47:C47"/>
    <mergeCell ref="B48:C48"/>
    <mergeCell ref="D48:E48"/>
    <mergeCell ref="F48:I48"/>
    <mergeCell ref="B49:C49"/>
    <mergeCell ref="D49:E49"/>
    <mergeCell ref="F49:I49"/>
    <mergeCell ref="B50:C50"/>
    <mergeCell ref="D50:E50"/>
    <mergeCell ref="F50:I50"/>
    <mergeCell ref="J50:R50"/>
    <mergeCell ref="B51:C51"/>
    <mergeCell ref="D51:E51"/>
    <mergeCell ref="F51:I51"/>
    <mergeCell ref="J51:R51"/>
    <mergeCell ref="D52:E52"/>
    <mergeCell ref="F52:I52"/>
    <mergeCell ref="J52:R52"/>
    <mergeCell ref="B55:C55"/>
    <mergeCell ref="D55:E55"/>
    <mergeCell ref="F55:I55"/>
    <mergeCell ref="J55:R55"/>
    <mergeCell ref="B58:R58"/>
    <mergeCell ref="F59:H59"/>
    <mergeCell ref="J59:R59"/>
    <mergeCell ref="B59:E59"/>
    <mergeCell ref="B60:E60"/>
    <mergeCell ref="F60:H60"/>
    <mergeCell ref="B61:E61"/>
    <mergeCell ref="F61:H61"/>
    <mergeCell ref="B62:E62"/>
    <mergeCell ref="F62:H62"/>
    <mergeCell ref="B63:E63"/>
    <mergeCell ref="F63:H63"/>
    <mergeCell ref="B64:E64"/>
    <mergeCell ref="F64:H64"/>
    <mergeCell ref="B65:E65"/>
    <mergeCell ref="F65:H65"/>
    <mergeCell ref="F66:H66"/>
    <mergeCell ref="J67:R67"/>
    <mergeCell ref="J68:R68"/>
    <mergeCell ref="J69:R69"/>
    <mergeCell ref="J70:R70"/>
    <mergeCell ref="J71:R71"/>
    <mergeCell ref="J72:R72"/>
    <mergeCell ref="J60:R60"/>
    <mergeCell ref="J61:R61"/>
    <mergeCell ref="J62:R62"/>
    <mergeCell ref="J63:R63"/>
    <mergeCell ref="J64:R64"/>
    <mergeCell ref="J65:R65"/>
    <mergeCell ref="J66:R66"/>
    <mergeCell ref="B70:E70"/>
    <mergeCell ref="F70:H70"/>
    <mergeCell ref="B71:E71"/>
    <mergeCell ref="F71:H71"/>
    <mergeCell ref="B72:E72"/>
    <mergeCell ref="F72:H72"/>
    <mergeCell ref="B66:E66"/>
    <mergeCell ref="B67:E67"/>
    <mergeCell ref="F67:H67"/>
    <mergeCell ref="B68:E68"/>
    <mergeCell ref="F68:H68"/>
    <mergeCell ref="B69:E69"/>
    <mergeCell ref="F69:H69"/>
    <mergeCell ref="J38:R38"/>
    <mergeCell ref="J39:R39"/>
    <mergeCell ref="C33:D33"/>
    <mergeCell ref="H33:I33"/>
    <mergeCell ref="N33:P33"/>
    <mergeCell ref="B36:R36"/>
    <mergeCell ref="D37:E37"/>
    <mergeCell ref="F37:I37"/>
    <mergeCell ref="J37:R37"/>
    <mergeCell ref="B40:C40"/>
    <mergeCell ref="D40:E40"/>
    <mergeCell ref="F40:I40"/>
    <mergeCell ref="J40:R40"/>
    <mergeCell ref="B37:C37"/>
    <mergeCell ref="B38:C38"/>
    <mergeCell ref="D38:E38"/>
    <mergeCell ref="F38:I38"/>
    <mergeCell ref="B39:C39"/>
    <mergeCell ref="D39:E39"/>
    <mergeCell ref="F39:I39"/>
    <mergeCell ref="B41:C41"/>
    <mergeCell ref="D41:E41"/>
    <mergeCell ref="F41:I41"/>
    <mergeCell ref="J41:R41"/>
    <mergeCell ref="D42:E42"/>
    <mergeCell ref="F42:I42"/>
    <mergeCell ref="J42:R42"/>
    <mergeCell ref="J53:R53"/>
    <mergeCell ref="J54:R54"/>
    <mergeCell ref="B52:C52"/>
    <mergeCell ref="B53:C53"/>
    <mergeCell ref="D53:E53"/>
    <mergeCell ref="F53:I53"/>
    <mergeCell ref="B54:C54"/>
    <mergeCell ref="D54:E54"/>
    <mergeCell ref="F54:I54"/>
  </mergeCells>
  <dataValidations>
    <dataValidation type="list" allowBlank="1" showErrorMessage="1" sqref="F38:F55 B60:B72">
      <formula1>$I$20:$I$32</formula1>
    </dataValidation>
    <dataValidation type="custom" allowBlank="1" showDropDown="1" sqref="P2 B38:B55">
      <formula1>OR(NOT(ISERROR(DATEVALUE(B2))), AND(ISNUMBER(B2), LEFT(CELL("format", B2))="D"))</formula1>
    </dataValidation>
  </dataValidation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4" width="25.13"/>
    <col customWidth="1" min="5" max="5" width="2.63"/>
    <col customWidth="1" min="6" max="6" width="76.13"/>
    <col customWidth="1" min="9" max="9" width="4.5"/>
  </cols>
  <sheetData>
    <row r="1" ht="15.0" customHeight="1"/>
    <row r="2" ht="26.25" customHeight="1">
      <c r="A2" s="102"/>
      <c r="B2" s="103"/>
      <c r="C2" s="104" t="s">
        <v>81</v>
      </c>
      <c r="D2" s="105"/>
      <c r="E2" s="106"/>
      <c r="F2" s="107" t="s">
        <v>82</v>
      </c>
      <c r="G2" s="108"/>
      <c r="H2" s="108"/>
      <c r="I2" s="102"/>
    </row>
    <row r="3" ht="15.0" customHeight="1">
      <c r="B3" s="109" t="s">
        <v>83</v>
      </c>
      <c r="C3" s="110">
        <f>Budget!J16</f>
        <v>12350</v>
      </c>
      <c r="D3" s="111">
        <f>Budget!K16</f>
        <v>12200</v>
      </c>
      <c r="F3" s="112">
        <f>IF(F2="LEFT TO SPEND", ROUND(AVERAGE(Budget!F16),2), ROUND(AVERAGE(Budget!D16),2))</f>
        <v>695</v>
      </c>
      <c r="G3" s="113" t="s">
        <v>84</v>
      </c>
      <c r="H3" s="114">
        <f>IF(F2="LEFT TO BUDGET",Budget!D11+Budget!D12-Budget!D16,)</f>
        <v>14655</v>
      </c>
    </row>
    <row r="4" ht="15.0" customHeight="1">
      <c r="B4" s="109" t="s">
        <v>85</v>
      </c>
      <c r="C4" s="110">
        <f>Budget!Q16</f>
        <v>3900</v>
      </c>
      <c r="D4" s="111">
        <f>Budget!R16</f>
        <v>4040</v>
      </c>
      <c r="F4" s="115"/>
      <c r="G4" s="113" t="s">
        <v>86</v>
      </c>
      <c r="H4" s="114">
        <f>IF(F2="LEFT TO BUDGET",Budget!D16,)</f>
        <v>695</v>
      </c>
    </row>
    <row r="5" ht="15.0" customHeight="1">
      <c r="B5" s="109" t="s">
        <v>87</v>
      </c>
      <c r="C5" s="110">
        <f>Budget!E33</f>
        <v>2905</v>
      </c>
      <c r="D5" s="111">
        <f>Budget!F33</f>
        <v>2962</v>
      </c>
      <c r="F5" s="115"/>
      <c r="G5" s="113" t="s">
        <v>88</v>
      </c>
      <c r="H5" s="116" t="str">
        <f>IF(F2="LEFT TO BUDGET",,Budget!R16+Budget!F33+Budget!K33+Budget!R33)</f>
        <v/>
      </c>
    </row>
    <row r="6" ht="15.0" customHeight="1">
      <c r="B6" s="109" t="s">
        <v>89</v>
      </c>
      <c r="C6" s="110">
        <f>Budget!J33</f>
        <v>2900</v>
      </c>
      <c r="D6" s="111">
        <f>Budget!K33</f>
        <v>2820</v>
      </c>
      <c r="F6" s="115"/>
      <c r="G6" s="113" t="s">
        <v>90</v>
      </c>
      <c r="H6" s="116" t="str">
        <f>IF(F2="LEFT TO BUDGET",,Budget!K16-H5+Budget!F11)</f>
        <v/>
      </c>
    </row>
    <row r="7" ht="15.0" customHeight="1">
      <c r="B7" s="109" t="s">
        <v>91</v>
      </c>
      <c r="C7" s="110">
        <f>Budget!Q33</f>
        <v>4950</v>
      </c>
      <c r="D7" s="111">
        <f>Budget!R33</f>
        <v>4150</v>
      </c>
      <c r="F7" s="115"/>
    </row>
    <row r="8" ht="187.5" customHeight="1">
      <c r="B8" s="117"/>
      <c r="C8" s="118"/>
      <c r="D8" s="119"/>
      <c r="F8" s="120"/>
    </row>
    <row r="9" ht="15.0" customHeight="1"/>
    <row r="10" ht="26.25" customHeight="1">
      <c r="A10" s="102"/>
      <c r="B10" s="121" t="s">
        <v>92</v>
      </c>
      <c r="C10" s="122"/>
      <c r="D10" s="123"/>
      <c r="E10" s="106"/>
      <c r="F10" s="124" t="s">
        <v>93</v>
      </c>
      <c r="G10" s="102"/>
      <c r="H10" s="102"/>
      <c r="I10" s="102"/>
    </row>
    <row r="11" ht="272.25" customHeight="1">
      <c r="B11" s="125"/>
      <c r="C11" s="22"/>
      <c r="D11" s="20"/>
      <c r="F11" s="126"/>
    </row>
    <row r="12" ht="15.0" customHeight="1"/>
  </sheetData>
  <mergeCells count="3">
    <mergeCell ref="F3:F8"/>
    <mergeCell ref="B10:D10"/>
    <mergeCell ref="B11:D11"/>
  </mergeCells>
  <dataValidations>
    <dataValidation type="list" allowBlank="1" showErrorMessage="1" sqref="F2">
      <formula1>"Left To Spend,Left To Budget"</formula1>
    </dataValidation>
  </dataValidations>
  <printOptions gridLines="1" horizontalCentered="1"/>
  <pageMargins bottom="0.75" footer="0.0" header="0.0" left="0.25" right="0.25" top="0.75"/>
  <pageSetup fitToWidth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22.0"/>
    <col customWidth="1" min="3" max="7" width="15.75"/>
    <col customWidth="1" min="13" max="13" width="4.5"/>
  </cols>
  <sheetData>
    <row r="1" ht="15.0" customHeight="1">
      <c r="B1" s="127"/>
    </row>
    <row r="2" ht="75.0" customHeight="1">
      <c r="B2" s="128" t="s">
        <v>94</v>
      </c>
    </row>
    <row r="3" ht="11.25" customHeight="1">
      <c r="B3" s="129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11.25" customHeight="1">
      <c r="B4" s="127"/>
    </row>
    <row r="5" ht="26.25" customHeight="1">
      <c r="B5" s="130" t="s">
        <v>5</v>
      </c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ht="22.5" customHeight="1">
      <c r="A6" s="102"/>
      <c r="B6" s="133" t="s">
        <v>95</v>
      </c>
      <c r="C6" s="134" t="s">
        <v>96</v>
      </c>
      <c r="D6" s="134" t="s">
        <v>97</v>
      </c>
      <c r="E6" s="134" t="s">
        <v>98</v>
      </c>
      <c r="F6" s="134" t="s">
        <v>99</v>
      </c>
      <c r="G6" s="134" t="s">
        <v>100</v>
      </c>
      <c r="H6" s="134" t="s">
        <v>101</v>
      </c>
      <c r="L6" s="135"/>
      <c r="M6" s="102"/>
    </row>
    <row r="7" ht="22.5" customHeight="1">
      <c r="A7" s="136" t="str">
        <f t="shared" ref="A7:A18" si="1">B7</f>
        <v>Name</v>
      </c>
      <c r="B7" s="137" t="s">
        <v>102</v>
      </c>
      <c r="C7" s="138">
        <v>45758.0</v>
      </c>
      <c r="D7" s="139">
        <v>100.0</v>
      </c>
      <c r="E7" s="139">
        <v>25.0</v>
      </c>
      <c r="F7" s="140">
        <f t="shared" ref="F7:F18" si="2">SUMIFS($C$43:$C62,$D$43:$D62,"="&amp;B7)</f>
        <v>0</v>
      </c>
      <c r="G7" s="140">
        <f t="shared" ref="G7:G18" si="3">D7-E7-F7</f>
        <v>75</v>
      </c>
      <c r="H7" s="141" t="str">
        <f>IFERROR(__xludf.DUMMYFUNCTION("IFERROR(SPARKLINE(L7,{""charttype"",""bar"";""max"",1;""min"",0;""color1"",""#c4b0b2""}),)"),"")</f>
        <v/>
      </c>
      <c r="I7" s="142"/>
      <c r="J7" s="142"/>
      <c r="K7" s="143"/>
      <c r="L7" s="144">
        <f t="shared" ref="L7:L18" si="4">IF(D7&gt;0,(F7+E7)/D7,"")</f>
        <v>0.25</v>
      </c>
    </row>
    <row r="8" ht="22.5" customHeight="1">
      <c r="A8" s="136" t="str">
        <f t="shared" si="1"/>
        <v/>
      </c>
      <c r="B8" s="145"/>
      <c r="C8" s="146"/>
      <c r="D8" s="147"/>
      <c r="E8" s="147"/>
      <c r="F8" s="148">
        <f t="shared" si="2"/>
        <v>0</v>
      </c>
      <c r="G8" s="148">
        <f t="shared" si="3"/>
        <v>0</v>
      </c>
      <c r="H8" s="141" t="str">
        <f t="shared" ref="H8:H18" si="5">IFERROR(SPARKLINE(L8,{"charttype","bar";"max",1;"min",0;"color1","#c4b0b2"}),)</f>
        <v/>
      </c>
      <c r="I8" s="142"/>
      <c r="J8" s="142"/>
      <c r="K8" s="143"/>
      <c r="L8" s="144" t="str">
        <f t="shared" si="4"/>
        <v/>
      </c>
    </row>
    <row r="9" ht="22.5" customHeight="1">
      <c r="A9" s="136" t="str">
        <f t="shared" si="1"/>
        <v/>
      </c>
      <c r="B9" s="145"/>
      <c r="C9" s="149"/>
      <c r="D9" s="147"/>
      <c r="E9" s="147"/>
      <c r="F9" s="148">
        <f t="shared" si="2"/>
        <v>0</v>
      </c>
      <c r="G9" s="148">
        <f t="shared" si="3"/>
        <v>0</v>
      </c>
      <c r="H9" s="141" t="str">
        <f t="shared" si="5"/>
        <v/>
      </c>
      <c r="I9" s="142"/>
      <c r="J9" s="142"/>
      <c r="K9" s="143"/>
      <c r="L9" s="144" t="str">
        <f t="shared" si="4"/>
        <v/>
      </c>
    </row>
    <row r="10" ht="22.5" customHeight="1">
      <c r="A10" s="136" t="str">
        <f t="shared" si="1"/>
        <v/>
      </c>
      <c r="B10" s="145"/>
      <c r="C10" s="146"/>
      <c r="D10" s="147"/>
      <c r="E10" s="147"/>
      <c r="F10" s="148">
        <f t="shared" si="2"/>
        <v>0</v>
      </c>
      <c r="G10" s="148">
        <f t="shared" si="3"/>
        <v>0</v>
      </c>
      <c r="H10" s="141" t="str">
        <f t="shared" si="5"/>
        <v/>
      </c>
      <c r="I10" s="142"/>
      <c r="J10" s="142"/>
      <c r="K10" s="143"/>
      <c r="L10" s="144" t="str">
        <f t="shared" si="4"/>
        <v/>
      </c>
    </row>
    <row r="11" ht="22.5" customHeight="1">
      <c r="A11" s="136" t="str">
        <f t="shared" si="1"/>
        <v/>
      </c>
      <c r="B11" s="145"/>
      <c r="C11" s="146"/>
      <c r="D11" s="147"/>
      <c r="E11" s="147"/>
      <c r="F11" s="148">
        <f t="shared" si="2"/>
        <v>0</v>
      </c>
      <c r="G11" s="148">
        <f t="shared" si="3"/>
        <v>0</v>
      </c>
      <c r="H11" s="141" t="str">
        <f t="shared" si="5"/>
        <v/>
      </c>
      <c r="I11" s="142"/>
      <c r="J11" s="142"/>
      <c r="K11" s="143"/>
      <c r="L11" s="144" t="str">
        <f t="shared" si="4"/>
        <v/>
      </c>
    </row>
    <row r="12" ht="22.5" customHeight="1">
      <c r="A12" s="136" t="str">
        <f t="shared" si="1"/>
        <v/>
      </c>
      <c r="B12" s="145"/>
      <c r="C12" s="146"/>
      <c r="D12" s="147"/>
      <c r="E12" s="147"/>
      <c r="F12" s="148">
        <f t="shared" si="2"/>
        <v>0</v>
      </c>
      <c r="G12" s="148">
        <f t="shared" si="3"/>
        <v>0</v>
      </c>
      <c r="H12" s="141" t="str">
        <f t="shared" si="5"/>
        <v/>
      </c>
      <c r="I12" s="142"/>
      <c r="J12" s="142"/>
      <c r="K12" s="143"/>
      <c r="L12" s="144" t="str">
        <f t="shared" si="4"/>
        <v/>
      </c>
    </row>
    <row r="13" ht="22.5" customHeight="1">
      <c r="A13" s="136" t="str">
        <f t="shared" si="1"/>
        <v/>
      </c>
      <c r="B13" s="145"/>
      <c r="C13" s="146"/>
      <c r="D13" s="147"/>
      <c r="E13" s="147"/>
      <c r="F13" s="148">
        <f t="shared" si="2"/>
        <v>0</v>
      </c>
      <c r="G13" s="148">
        <f t="shared" si="3"/>
        <v>0</v>
      </c>
      <c r="H13" s="141" t="str">
        <f t="shared" si="5"/>
        <v/>
      </c>
      <c r="I13" s="142"/>
      <c r="J13" s="142"/>
      <c r="K13" s="143"/>
      <c r="L13" s="144" t="str">
        <f t="shared" si="4"/>
        <v/>
      </c>
    </row>
    <row r="14" ht="22.5" customHeight="1">
      <c r="A14" s="136" t="str">
        <f t="shared" si="1"/>
        <v/>
      </c>
      <c r="B14" s="145"/>
      <c r="C14" s="146"/>
      <c r="D14" s="147"/>
      <c r="E14" s="147"/>
      <c r="F14" s="148">
        <f t="shared" si="2"/>
        <v>0</v>
      </c>
      <c r="G14" s="148">
        <f t="shared" si="3"/>
        <v>0</v>
      </c>
      <c r="H14" s="141" t="str">
        <f t="shared" si="5"/>
        <v/>
      </c>
      <c r="I14" s="142"/>
      <c r="J14" s="142"/>
      <c r="K14" s="143"/>
      <c r="L14" s="144" t="str">
        <f t="shared" si="4"/>
        <v/>
      </c>
    </row>
    <row r="15" ht="22.5" customHeight="1">
      <c r="A15" s="136" t="str">
        <f t="shared" si="1"/>
        <v/>
      </c>
      <c r="B15" s="145"/>
      <c r="C15" s="146"/>
      <c r="D15" s="147"/>
      <c r="E15" s="147"/>
      <c r="F15" s="148">
        <f t="shared" si="2"/>
        <v>0</v>
      </c>
      <c r="G15" s="148">
        <f t="shared" si="3"/>
        <v>0</v>
      </c>
      <c r="H15" s="141" t="str">
        <f t="shared" si="5"/>
        <v/>
      </c>
      <c r="I15" s="142"/>
      <c r="J15" s="142"/>
      <c r="K15" s="143"/>
      <c r="L15" s="144" t="str">
        <f t="shared" si="4"/>
        <v/>
      </c>
    </row>
    <row r="16" ht="22.5" customHeight="1">
      <c r="A16" s="136" t="str">
        <f t="shared" si="1"/>
        <v/>
      </c>
      <c r="B16" s="145"/>
      <c r="C16" s="146"/>
      <c r="D16" s="147"/>
      <c r="E16" s="147"/>
      <c r="F16" s="148">
        <f t="shared" si="2"/>
        <v>0</v>
      </c>
      <c r="G16" s="148">
        <f t="shared" si="3"/>
        <v>0</v>
      </c>
      <c r="H16" s="141" t="str">
        <f t="shared" si="5"/>
        <v/>
      </c>
      <c r="I16" s="142"/>
      <c r="J16" s="142"/>
      <c r="K16" s="143"/>
      <c r="L16" s="144" t="str">
        <f t="shared" si="4"/>
        <v/>
      </c>
    </row>
    <row r="17" ht="22.5" customHeight="1">
      <c r="A17" s="136" t="str">
        <f t="shared" si="1"/>
        <v/>
      </c>
      <c r="B17" s="145"/>
      <c r="C17" s="146"/>
      <c r="D17" s="147"/>
      <c r="E17" s="147"/>
      <c r="F17" s="148">
        <f t="shared" si="2"/>
        <v>0</v>
      </c>
      <c r="G17" s="148">
        <f t="shared" si="3"/>
        <v>0</v>
      </c>
      <c r="H17" s="141" t="str">
        <f t="shared" si="5"/>
        <v/>
      </c>
      <c r="I17" s="142"/>
      <c r="J17" s="142"/>
      <c r="K17" s="143"/>
      <c r="L17" s="144" t="str">
        <f t="shared" si="4"/>
        <v/>
      </c>
    </row>
    <row r="18" ht="22.5" customHeight="1">
      <c r="A18" s="136" t="str">
        <f t="shared" si="1"/>
        <v/>
      </c>
      <c r="B18" s="150"/>
      <c r="C18" s="151"/>
      <c r="D18" s="152"/>
      <c r="E18" s="152"/>
      <c r="F18" s="153">
        <f t="shared" si="2"/>
        <v>0</v>
      </c>
      <c r="G18" s="153">
        <f t="shared" si="3"/>
        <v>0</v>
      </c>
      <c r="H18" s="141" t="str">
        <f t="shared" si="5"/>
        <v/>
      </c>
      <c r="I18" s="142"/>
      <c r="J18" s="142"/>
      <c r="K18" s="143"/>
      <c r="L18" s="144" t="str">
        <f t="shared" si="4"/>
        <v/>
      </c>
    </row>
    <row r="19" ht="22.5" customHeight="1">
      <c r="A19" s="102"/>
      <c r="B19" s="154" t="s">
        <v>103</v>
      </c>
      <c r="C19" s="155"/>
      <c r="D19" s="156">
        <f t="shared" ref="D19:G19" si="6">SUM(D7:D18)</f>
        <v>100</v>
      </c>
      <c r="E19" s="156">
        <f t="shared" si="6"/>
        <v>25</v>
      </c>
      <c r="F19" s="156">
        <f t="shared" si="6"/>
        <v>0</v>
      </c>
      <c r="G19" s="156">
        <f t="shared" si="6"/>
        <v>75</v>
      </c>
      <c r="H19" s="155"/>
      <c r="I19" s="142"/>
      <c r="J19" s="142"/>
      <c r="K19" s="142"/>
      <c r="L19" s="143"/>
      <c r="M19" s="102"/>
    </row>
    <row r="20" ht="11.25" customHeight="1">
      <c r="B20" s="129"/>
      <c r="C20" s="11"/>
      <c r="D20" s="11"/>
      <c r="E20" s="11"/>
      <c r="F20" s="11"/>
      <c r="G20" s="11"/>
      <c r="H20" s="11"/>
      <c r="I20" s="157"/>
      <c r="J20" s="157"/>
      <c r="K20" s="157"/>
      <c r="L20" s="11"/>
    </row>
    <row r="21" ht="11.25" customHeight="1">
      <c r="B21" s="127"/>
    </row>
    <row r="22" ht="26.25" customHeight="1">
      <c r="B22" s="158" t="s">
        <v>24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2"/>
    </row>
    <row r="23" ht="22.5" customHeight="1">
      <c r="A23" s="102"/>
      <c r="B23" s="133" t="s">
        <v>24</v>
      </c>
      <c r="C23" s="134" t="s">
        <v>104</v>
      </c>
      <c r="D23" s="134" t="s">
        <v>96</v>
      </c>
      <c r="E23" s="134" t="s">
        <v>105</v>
      </c>
      <c r="F23" s="134" t="s">
        <v>106</v>
      </c>
      <c r="G23" s="134" t="s">
        <v>107</v>
      </c>
      <c r="H23" s="134" t="s">
        <v>101</v>
      </c>
      <c r="L23" s="135"/>
      <c r="M23" s="102"/>
    </row>
    <row r="24" ht="22.5" customHeight="1">
      <c r="A24" s="159" t="str">
        <f t="shared" ref="A24:A37" si="7">B24</f>
        <v>Name2</v>
      </c>
      <c r="B24" s="137" t="s">
        <v>108</v>
      </c>
      <c r="C24" s="160"/>
      <c r="D24" s="139"/>
      <c r="E24" s="139">
        <v>200.0</v>
      </c>
      <c r="F24" s="140">
        <f t="shared" ref="F24:F37" si="8">SUMIFS($C$43:$C62,$D$43:$D62,"="&amp;B24)</f>
        <v>120</v>
      </c>
      <c r="G24" s="139">
        <f t="shared" ref="G24:G37" si="9">E24-F24</f>
        <v>80</v>
      </c>
      <c r="H24" s="141" t="str">
        <f>IFERROR(__xludf.DUMMYFUNCTION("IFERROR(SPARKLINE(L24,{""charttype"",""bar"";""max"",1;""min"",0;""color1"",""#d6d3cc""}),)"),"")</f>
        <v/>
      </c>
      <c r="I24" s="142"/>
      <c r="J24" s="142"/>
      <c r="K24" s="143"/>
      <c r="L24" s="144">
        <f t="shared" ref="L24:L37" si="10">IF(E24&gt;0,(E24-G24)/E24,"")</f>
        <v>0.6</v>
      </c>
    </row>
    <row r="25" ht="22.5" customHeight="1">
      <c r="A25" s="159" t="str">
        <f t="shared" si="7"/>
        <v/>
      </c>
      <c r="B25" s="145"/>
      <c r="C25" s="161"/>
      <c r="D25" s="147"/>
      <c r="E25" s="139">
        <v>0.0</v>
      </c>
      <c r="F25" s="140">
        <f t="shared" si="8"/>
        <v>0</v>
      </c>
      <c r="G25" s="139">
        <f t="shared" si="9"/>
        <v>0</v>
      </c>
      <c r="H25" s="141" t="str">
        <f t="shared" ref="H25:H37" si="11">IFERROR(SPARKLINE(L25,{"charttype","bar";"max",1;"min",0;"color1","#d6d3cc"}),)</f>
        <v/>
      </c>
      <c r="I25" s="142"/>
      <c r="J25" s="142"/>
      <c r="K25" s="143"/>
      <c r="L25" s="144" t="str">
        <f t="shared" si="10"/>
        <v/>
      </c>
    </row>
    <row r="26" ht="22.5" customHeight="1">
      <c r="A26" s="159" t="str">
        <f t="shared" si="7"/>
        <v/>
      </c>
      <c r="B26" s="145"/>
      <c r="C26" s="161"/>
      <c r="D26" s="147"/>
      <c r="E26" s="139">
        <v>0.0</v>
      </c>
      <c r="F26" s="140">
        <f t="shared" si="8"/>
        <v>0</v>
      </c>
      <c r="G26" s="139">
        <f t="shared" si="9"/>
        <v>0</v>
      </c>
      <c r="H26" s="141" t="str">
        <f t="shared" si="11"/>
        <v/>
      </c>
      <c r="I26" s="142"/>
      <c r="J26" s="142"/>
      <c r="K26" s="143"/>
      <c r="L26" s="144" t="str">
        <f t="shared" si="10"/>
        <v/>
      </c>
    </row>
    <row r="27" ht="22.5" customHeight="1">
      <c r="A27" s="159" t="str">
        <f t="shared" si="7"/>
        <v/>
      </c>
      <c r="B27" s="145"/>
      <c r="C27" s="161"/>
      <c r="D27" s="147"/>
      <c r="E27" s="139">
        <v>0.0</v>
      </c>
      <c r="F27" s="140">
        <f t="shared" si="8"/>
        <v>0</v>
      </c>
      <c r="G27" s="139">
        <f t="shared" si="9"/>
        <v>0</v>
      </c>
      <c r="H27" s="141" t="str">
        <f t="shared" si="11"/>
        <v/>
      </c>
      <c r="I27" s="142"/>
      <c r="J27" s="142"/>
      <c r="K27" s="143"/>
      <c r="L27" s="144" t="str">
        <f t="shared" si="10"/>
        <v/>
      </c>
    </row>
    <row r="28" ht="22.5" customHeight="1">
      <c r="A28" s="159" t="str">
        <f t="shared" si="7"/>
        <v/>
      </c>
      <c r="B28" s="145"/>
      <c r="C28" s="161"/>
      <c r="D28" s="147"/>
      <c r="E28" s="139">
        <v>0.0</v>
      </c>
      <c r="F28" s="140">
        <f t="shared" si="8"/>
        <v>0</v>
      </c>
      <c r="G28" s="139">
        <f t="shared" si="9"/>
        <v>0</v>
      </c>
      <c r="H28" s="141" t="str">
        <f t="shared" si="11"/>
        <v/>
      </c>
      <c r="I28" s="142"/>
      <c r="J28" s="142"/>
      <c r="K28" s="143"/>
      <c r="L28" s="144" t="str">
        <f t="shared" si="10"/>
        <v/>
      </c>
    </row>
    <row r="29" ht="22.5" customHeight="1">
      <c r="A29" s="159" t="str">
        <f t="shared" si="7"/>
        <v/>
      </c>
      <c r="B29" s="145"/>
      <c r="C29" s="161"/>
      <c r="D29" s="147"/>
      <c r="E29" s="139">
        <v>0.0</v>
      </c>
      <c r="F29" s="140">
        <f t="shared" si="8"/>
        <v>0</v>
      </c>
      <c r="G29" s="139">
        <f t="shared" si="9"/>
        <v>0</v>
      </c>
      <c r="H29" s="141" t="str">
        <f t="shared" si="11"/>
        <v/>
      </c>
      <c r="I29" s="142"/>
      <c r="J29" s="142"/>
      <c r="K29" s="143"/>
      <c r="L29" s="144" t="str">
        <f t="shared" si="10"/>
        <v/>
      </c>
    </row>
    <row r="30" ht="22.5" customHeight="1">
      <c r="A30" s="159" t="str">
        <f t="shared" si="7"/>
        <v/>
      </c>
      <c r="B30" s="145"/>
      <c r="C30" s="161"/>
      <c r="D30" s="147"/>
      <c r="E30" s="139">
        <v>0.0</v>
      </c>
      <c r="F30" s="140">
        <f t="shared" si="8"/>
        <v>0</v>
      </c>
      <c r="G30" s="139">
        <f t="shared" si="9"/>
        <v>0</v>
      </c>
      <c r="H30" s="141" t="str">
        <f t="shared" si="11"/>
        <v/>
      </c>
      <c r="I30" s="142"/>
      <c r="J30" s="142"/>
      <c r="K30" s="143"/>
      <c r="L30" s="144" t="str">
        <f t="shared" si="10"/>
        <v/>
      </c>
    </row>
    <row r="31" ht="22.5" customHeight="1">
      <c r="A31" s="159" t="str">
        <f t="shared" si="7"/>
        <v/>
      </c>
      <c r="B31" s="145"/>
      <c r="C31" s="161"/>
      <c r="D31" s="147"/>
      <c r="E31" s="139">
        <v>0.0</v>
      </c>
      <c r="F31" s="140">
        <f t="shared" si="8"/>
        <v>0</v>
      </c>
      <c r="G31" s="139">
        <f t="shared" si="9"/>
        <v>0</v>
      </c>
      <c r="H31" s="141" t="str">
        <f t="shared" si="11"/>
        <v/>
      </c>
      <c r="I31" s="142"/>
      <c r="J31" s="142"/>
      <c r="K31" s="143"/>
      <c r="L31" s="144" t="str">
        <f t="shared" si="10"/>
        <v/>
      </c>
    </row>
    <row r="32" ht="22.5" customHeight="1">
      <c r="A32" s="159" t="str">
        <f t="shared" si="7"/>
        <v/>
      </c>
      <c r="B32" s="145"/>
      <c r="C32" s="161"/>
      <c r="D32" s="147"/>
      <c r="E32" s="139">
        <v>0.0</v>
      </c>
      <c r="F32" s="140">
        <f t="shared" si="8"/>
        <v>0</v>
      </c>
      <c r="G32" s="139">
        <f t="shared" si="9"/>
        <v>0</v>
      </c>
      <c r="H32" s="141" t="str">
        <f t="shared" si="11"/>
        <v/>
      </c>
      <c r="I32" s="142"/>
      <c r="J32" s="142"/>
      <c r="K32" s="143"/>
      <c r="L32" s="144" t="str">
        <f t="shared" si="10"/>
        <v/>
      </c>
    </row>
    <row r="33" ht="22.5" customHeight="1">
      <c r="A33" s="159" t="str">
        <f t="shared" si="7"/>
        <v/>
      </c>
      <c r="B33" s="145"/>
      <c r="C33" s="161"/>
      <c r="D33" s="147"/>
      <c r="E33" s="139">
        <v>0.0</v>
      </c>
      <c r="F33" s="140">
        <f t="shared" si="8"/>
        <v>0</v>
      </c>
      <c r="G33" s="139">
        <f t="shared" si="9"/>
        <v>0</v>
      </c>
      <c r="H33" s="141" t="str">
        <f t="shared" si="11"/>
        <v/>
      </c>
      <c r="I33" s="142"/>
      <c r="J33" s="142"/>
      <c r="K33" s="143"/>
      <c r="L33" s="144" t="str">
        <f t="shared" si="10"/>
        <v/>
      </c>
    </row>
    <row r="34" ht="22.5" customHeight="1">
      <c r="A34" s="159" t="str">
        <f t="shared" si="7"/>
        <v/>
      </c>
      <c r="B34" s="145"/>
      <c r="C34" s="161"/>
      <c r="D34" s="147"/>
      <c r="E34" s="139">
        <v>0.0</v>
      </c>
      <c r="F34" s="140">
        <f t="shared" si="8"/>
        <v>0</v>
      </c>
      <c r="G34" s="139">
        <f t="shared" si="9"/>
        <v>0</v>
      </c>
      <c r="H34" s="141" t="str">
        <f t="shared" si="11"/>
        <v/>
      </c>
      <c r="I34" s="142"/>
      <c r="J34" s="142"/>
      <c r="K34" s="143"/>
      <c r="L34" s="144" t="str">
        <f t="shared" si="10"/>
        <v/>
      </c>
    </row>
    <row r="35" ht="22.5" customHeight="1">
      <c r="A35" s="159" t="str">
        <f t="shared" si="7"/>
        <v/>
      </c>
      <c r="B35" s="145"/>
      <c r="C35" s="161"/>
      <c r="D35" s="147"/>
      <c r="E35" s="139">
        <v>0.0</v>
      </c>
      <c r="F35" s="140">
        <f t="shared" si="8"/>
        <v>0</v>
      </c>
      <c r="G35" s="139">
        <f t="shared" si="9"/>
        <v>0</v>
      </c>
      <c r="H35" s="141" t="str">
        <f t="shared" si="11"/>
        <v/>
      </c>
      <c r="I35" s="142"/>
      <c r="J35" s="142"/>
      <c r="K35" s="143"/>
      <c r="L35" s="144" t="str">
        <f t="shared" si="10"/>
        <v/>
      </c>
    </row>
    <row r="36" ht="22.5" customHeight="1">
      <c r="A36" s="159" t="str">
        <f t="shared" si="7"/>
        <v/>
      </c>
      <c r="B36" s="145"/>
      <c r="C36" s="161"/>
      <c r="D36" s="147"/>
      <c r="E36" s="139">
        <v>0.0</v>
      </c>
      <c r="F36" s="140">
        <f t="shared" si="8"/>
        <v>0</v>
      </c>
      <c r="G36" s="139">
        <f t="shared" si="9"/>
        <v>0</v>
      </c>
      <c r="H36" s="141" t="str">
        <f t="shared" si="11"/>
        <v/>
      </c>
      <c r="I36" s="142"/>
      <c r="J36" s="142"/>
      <c r="K36" s="143"/>
      <c r="L36" s="144" t="str">
        <f t="shared" si="10"/>
        <v/>
      </c>
    </row>
    <row r="37" ht="22.5" customHeight="1">
      <c r="A37" s="159" t="str">
        <f t="shared" si="7"/>
        <v/>
      </c>
      <c r="B37" s="150"/>
      <c r="C37" s="162"/>
      <c r="D37" s="152"/>
      <c r="E37" s="139">
        <v>0.0</v>
      </c>
      <c r="F37" s="140">
        <f t="shared" si="8"/>
        <v>0</v>
      </c>
      <c r="G37" s="139">
        <f t="shared" si="9"/>
        <v>0</v>
      </c>
      <c r="H37" s="141" t="str">
        <f t="shared" si="11"/>
        <v/>
      </c>
      <c r="I37" s="142"/>
      <c r="J37" s="142"/>
      <c r="K37" s="143"/>
      <c r="L37" s="144" t="str">
        <f t="shared" si="10"/>
        <v/>
      </c>
    </row>
    <row r="38" ht="22.5" customHeight="1">
      <c r="A38" s="102"/>
      <c r="B38" s="154" t="s">
        <v>103</v>
      </c>
      <c r="C38" s="155"/>
      <c r="D38" s="156"/>
      <c r="E38" s="156">
        <f t="shared" ref="E38:G38" si="12">SUM(E24:E37)</f>
        <v>200</v>
      </c>
      <c r="F38" s="156">
        <f t="shared" si="12"/>
        <v>120</v>
      </c>
      <c r="G38" s="156">
        <f t="shared" si="12"/>
        <v>80</v>
      </c>
      <c r="H38" s="155"/>
      <c r="I38" s="142"/>
      <c r="J38" s="142"/>
      <c r="K38" s="142"/>
      <c r="L38" s="143"/>
      <c r="M38" s="102"/>
    </row>
    <row r="39" ht="11.25" customHeight="1">
      <c r="B39" s="129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1.25" customHeight="1">
      <c r="B40" s="127"/>
    </row>
    <row r="41" ht="26.25" customHeight="1">
      <c r="B41" s="158" t="s">
        <v>109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2"/>
    </row>
    <row r="42" ht="22.5" customHeight="1">
      <c r="A42" s="102"/>
      <c r="B42" s="133" t="s">
        <v>75</v>
      </c>
      <c r="C42" s="134" t="s">
        <v>76</v>
      </c>
      <c r="D42" s="134" t="s">
        <v>77</v>
      </c>
      <c r="F42" s="134" t="s">
        <v>110</v>
      </c>
      <c r="L42" s="135"/>
      <c r="M42" s="102"/>
    </row>
    <row r="43" ht="22.5" customHeight="1">
      <c r="B43" s="138">
        <v>45720.0</v>
      </c>
      <c r="C43" s="147">
        <v>100.0</v>
      </c>
      <c r="D43" s="163" t="s">
        <v>108</v>
      </c>
      <c r="E43" s="143"/>
      <c r="F43" s="164"/>
      <c r="G43" s="142"/>
      <c r="H43" s="142"/>
      <c r="I43" s="142"/>
      <c r="J43" s="142"/>
      <c r="K43" s="142"/>
      <c r="L43" s="143"/>
    </row>
    <row r="44" ht="22.5" customHeight="1">
      <c r="B44" s="149">
        <v>45720.0</v>
      </c>
      <c r="C44" s="147">
        <v>20.0</v>
      </c>
      <c r="D44" s="163" t="s">
        <v>108</v>
      </c>
      <c r="E44" s="143"/>
      <c r="F44" s="164"/>
      <c r="G44" s="142"/>
      <c r="H44" s="142"/>
      <c r="I44" s="142"/>
      <c r="J44" s="142"/>
      <c r="K44" s="142"/>
      <c r="L44" s="143"/>
    </row>
    <row r="45" ht="22.5" customHeight="1">
      <c r="B45" s="145"/>
      <c r="C45" s="148">
        <v>0.0</v>
      </c>
      <c r="D45" s="163"/>
      <c r="E45" s="143"/>
      <c r="F45" s="164"/>
      <c r="G45" s="142"/>
      <c r="H45" s="142"/>
      <c r="I45" s="142"/>
      <c r="J45" s="142"/>
      <c r="K45" s="142"/>
      <c r="L45" s="143"/>
    </row>
    <row r="46" ht="22.5" customHeight="1">
      <c r="B46" s="145"/>
      <c r="C46" s="148">
        <v>0.0</v>
      </c>
      <c r="D46" s="163"/>
      <c r="E46" s="143"/>
      <c r="F46" s="164"/>
      <c r="G46" s="142"/>
      <c r="H46" s="142"/>
      <c r="I46" s="142"/>
      <c r="J46" s="142"/>
      <c r="K46" s="142"/>
      <c r="L46" s="143"/>
    </row>
    <row r="47" ht="22.5" customHeight="1">
      <c r="B47" s="145"/>
      <c r="C47" s="148">
        <v>0.0</v>
      </c>
      <c r="D47" s="163"/>
      <c r="E47" s="143"/>
      <c r="F47" s="164"/>
      <c r="G47" s="142"/>
      <c r="H47" s="142"/>
      <c r="I47" s="142"/>
      <c r="J47" s="142"/>
      <c r="K47" s="142"/>
      <c r="L47" s="143"/>
    </row>
    <row r="48" ht="22.5" customHeight="1">
      <c r="B48" s="145"/>
      <c r="C48" s="148">
        <v>0.0</v>
      </c>
      <c r="D48" s="163"/>
      <c r="E48" s="143"/>
      <c r="F48" s="164"/>
      <c r="G48" s="142"/>
      <c r="H48" s="142"/>
      <c r="I48" s="142"/>
      <c r="J48" s="142"/>
      <c r="K48" s="142"/>
      <c r="L48" s="143"/>
    </row>
    <row r="49" ht="22.5" customHeight="1">
      <c r="B49" s="145"/>
      <c r="C49" s="148">
        <v>0.0</v>
      </c>
      <c r="D49" s="163"/>
      <c r="E49" s="143"/>
      <c r="F49" s="164"/>
      <c r="G49" s="142"/>
      <c r="H49" s="142"/>
      <c r="I49" s="142"/>
      <c r="J49" s="142"/>
      <c r="K49" s="142"/>
      <c r="L49" s="143"/>
    </row>
    <row r="50" ht="22.5" customHeight="1">
      <c r="B50" s="145"/>
      <c r="C50" s="148">
        <v>0.0</v>
      </c>
      <c r="D50" s="163"/>
      <c r="E50" s="143"/>
      <c r="F50" s="164"/>
      <c r="G50" s="142"/>
      <c r="H50" s="142"/>
      <c r="I50" s="142"/>
      <c r="J50" s="142"/>
      <c r="K50" s="142"/>
      <c r="L50" s="143"/>
    </row>
    <row r="51" ht="22.5" customHeight="1">
      <c r="B51" s="145"/>
      <c r="C51" s="148">
        <v>0.0</v>
      </c>
      <c r="D51" s="163"/>
      <c r="E51" s="143"/>
      <c r="F51" s="164"/>
      <c r="G51" s="142"/>
      <c r="H51" s="142"/>
      <c r="I51" s="142"/>
      <c r="J51" s="142"/>
      <c r="K51" s="142"/>
      <c r="L51" s="143"/>
    </row>
    <row r="52" ht="22.5" customHeight="1">
      <c r="B52" s="145"/>
      <c r="C52" s="148">
        <v>0.0</v>
      </c>
      <c r="D52" s="163"/>
      <c r="E52" s="143"/>
      <c r="F52" s="164"/>
      <c r="G52" s="142"/>
      <c r="H52" s="142"/>
      <c r="I52" s="142"/>
      <c r="J52" s="142"/>
      <c r="K52" s="142"/>
      <c r="L52" s="143"/>
    </row>
    <row r="53" ht="22.5" customHeight="1">
      <c r="B53" s="145"/>
      <c r="C53" s="148">
        <v>0.0</v>
      </c>
      <c r="D53" s="163"/>
      <c r="E53" s="143"/>
      <c r="F53" s="164"/>
      <c r="G53" s="142"/>
      <c r="H53" s="142"/>
      <c r="I53" s="142"/>
      <c r="J53" s="142"/>
      <c r="K53" s="142"/>
      <c r="L53" s="143"/>
    </row>
    <row r="54" ht="22.5" customHeight="1">
      <c r="B54" s="145"/>
      <c r="C54" s="148">
        <v>0.0</v>
      </c>
      <c r="D54" s="163"/>
      <c r="E54" s="143"/>
      <c r="F54" s="164"/>
      <c r="G54" s="142"/>
      <c r="H54" s="142"/>
      <c r="I54" s="142"/>
      <c r="J54" s="142"/>
      <c r="K54" s="142"/>
      <c r="L54" s="143"/>
    </row>
    <row r="55" ht="22.5" customHeight="1">
      <c r="B55" s="145"/>
      <c r="C55" s="148">
        <v>0.0</v>
      </c>
      <c r="D55" s="163"/>
      <c r="E55" s="143"/>
      <c r="F55" s="164"/>
      <c r="G55" s="142"/>
      <c r="H55" s="142"/>
      <c r="I55" s="142"/>
      <c r="J55" s="142"/>
      <c r="K55" s="142"/>
      <c r="L55" s="143"/>
    </row>
    <row r="56" ht="22.5" customHeight="1">
      <c r="B56" s="145"/>
      <c r="C56" s="148">
        <v>0.0</v>
      </c>
      <c r="D56" s="163"/>
      <c r="E56" s="143"/>
      <c r="F56" s="164"/>
      <c r="G56" s="142"/>
      <c r="H56" s="142"/>
      <c r="I56" s="142"/>
      <c r="J56" s="142"/>
      <c r="K56" s="142"/>
      <c r="L56" s="143"/>
    </row>
    <row r="57" ht="22.5" customHeight="1">
      <c r="B57" s="145"/>
      <c r="C57" s="148">
        <v>0.0</v>
      </c>
      <c r="D57" s="163"/>
      <c r="E57" s="143"/>
      <c r="F57" s="164"/>
      <c r="G57" s="142"/>
      <c r="H57" s="142"/>
      <c r="I57" s="142"/>
      <c r="J57" s="142"/>
      <c r="K57" s="142"/>
      <c r="L57" s="143"/>
    </row>
    <row r="58" ht="22.5" customHeight="1">
      <c r="B58" s="145"/>
      <c r="C58" s="148">
        <v>0.0</v>
      </c>
      <c r="D58" s="163"/>
      <c r="E58" s="143"/>
      <c r="F58" s="164"/>
      <c r="G58" s="142"/>
      <c r="H58" s="142"/>
      <c r="I58" s="142"/>
      <c r="J58" s="142"/>
      <c r="K58" s="142"/>
      <c r="L58" s="143"/>
    </row>
    <row r="59" ht="22.5" customHeight="1">
      <c r="B59" s="145"/>
      <c r="C59" s="148">
        <v>0.0</v>
      </c>
      <c r="D59" s="163"/>
      <c r="E59" s="143"/>
      <c r="F59" s="164"/>
      <c r="G59" s="142"/>
      <c r="H59" s="142"/>
      <c r="I59" s="142"/>
      <c r="J59" s="142"/>
      <c r="K59" s="142"/>
      <c r="L59" s="143"/>
    </row>
    <row r="60" ht="22.5" customHeight="1">
      <c r="B60" s="145"/>
      <c r="C60" s="148">
        <v>0.0</v>
      </c>
      <c r="D60" s="163"/>
      <c r="E60" s="143"/>
      <c r="F60" s="164"/>
      <c r="G60" s="142"/>
      <c r="H60" s="142"/>
      <c r="I60" s="142"/>
      <c r="J60" s="142"/>
      <c r="K60" s="142"/>
      <c r="L60" s="143"/>
    </row>
    <row r="61" ht="22.5" customHeight="1">
      <c r="A61" s="102"/>
      <c r="B61" s="145"/>
      <c r="C61" s="148">
        <v>0.0</v>
      </c>
      <c r="D61" s="163"/>
      <c r="E61" s="143"/>
      <c r="F61" s="164"/>
      <c r="G61" s="142"/>
      <c r="H61" s="142"/>
      <c r="I61" s="142"/>
      <c r="J61" s="142"/>
      <c r="K61" s="142"/>
      <c r="L61" s="143"/>
      <c r="M61" s="102"/>
    </row>
    <row r="62" ht="15.0" customHeight="1">
      <c r="B62" s="127"/>
    </row>
  </sheetData>
  <mergeCells count="76">
    <mergeCell ref="D45:E45"/>
    <mergeCell ref="F45:L45"/>
    <mergeCell ref="D46:E46"/>
    <mergeCell ref="F46:L46"/>
    <mergeCell ref="D47:E47"/>
    <mergeCell ref="F47:L47"/>
    <mergeCell ref="F48:L48"/>
    <mergeCell ref="F54:L54"/>
    <mergeCell ref="F55:L55"/>
    <mergeCell ref="F56:L56"/>
    <mergeCell ref="F57:L57"/>
    <mergeCell ref="F58:L58"/>
    <mergeCell ref="F59:L59"/>
    <mergeCell ref="F60:L60"/>
    <mergeCell ref="F61:L61"/>
    <mergeCell ref="F49:L49"/>
    <mergeCell ref="F50:L50"/>
    <mergeCell ref="D51:E51"/>
    <mergeCell ref="F51:L51"/>
    <mergeCell ref="D52:E52"/>
    <mergeCell ref="F52:L52"/>
    <mergeCell ref="F53:L53"/>
    <mergeCell ref="D60:E60"/>
    <mergeCell ref="D61:E61"/>
    <mergeCell ref="D53:E53"/>
    <mergeCell ref="D54:E54"/>
    <mergeCell ref="D55:E55"/>
    <mergeCell ref="D56:E56"/>
    <mergeCell ref="D57:E57"/>
    <mergeCell ref="D58:E58"/>
    <mergeCell ref="D59:E59"/>
    <mergeCell ref="B2:L2"/>
    <mergeCell ref="B5:L5"/>
    <mergeCell ref="H6:L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L19"/>
    <mergeCell ref="H20:K20"/>
    <mergeCell ref="H21:K21"/>
    <mergeCell ref="B22:L22"/>
    <mergeCell ref="H23:L23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38:L38"/>
    <mergeCell ref="B41:L41"/>
    <mergeCell ref="D42:E42"/>
    <mergeCell ref="F42:L42"/>
    <mergeCell ref="D43:E43"/>
    <mergeCell ref="F43:L43"/>
    <mergeCell ref="D44:E44"/>
    <mergeCell ref="F44:L44"/>
    <mergeCell ref="D48:E48"/>
    <mergeCell ref="D49:E49"/>
    <mergeCell ref="D50:E50"/>
  </mergeCells>
  <dataValidations>
    <dataValidation type="custom" allowBlank="1" showDropDown="1" sqref="C7:C18 D24:D37 B43:B61">
      <formula1>OR(NOT(ISERROR(DATEVALUE(B7))), AND(ISNUMBER(B7), LEFT(CELL("format", B7))="D"))</formula1>
    </dataValidation>
    <dataValidation type="list" allowBlank="1" showErrorMessage="1" sqref="D43:D61">
      <formula1>'Financial Goals'!$A$7:$A$37</formula1>
    </dataValidation>
  </dataValidation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